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mposition" sheetId="1" r:id="rId1"/>
    <sheet name="export" sheetId="2" r:id="rId2"/>
    <sheet name="import" sheetId="3" r:id="rId3"/>
    <sheet name="partners" sheetId="4" r:id="rId4"/>
    <sheet name="NTIS" sheetId="5" r:id="rId5"/>
  </sheets>
  <definedNames/>
  <calcPr fullCalcOnLoad="1"/>
</workbook>
</file>

<file path=xl/sharedStrings.xml><?xml version="1.0" encoding="utf-8"?>
<sst xmlns="http://schemas.openxmlformats.org/spreadsheetml/2006/main" count="212" uniqueCount="136">
  <si>
    <t xml:space="preserve">COMPARISON OF TOTAL EXPORTS OF SOME MAJOR COMMODITIES </t>
  </si>
  <si>
    <t>(Provisional)</t>
  </si>
  <si>
    <t>In '000 Rs.</t>
  </si>
  <si>
    <t>F.Y. 2014/15(2071/72)</t>
  </si>
  <si>
    <t>F.Y. 2015/16 (2072/73)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</si>
  <si>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</si>
  <si>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</si>
  <si>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</si>
  <si>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</si>
  <si>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</si>
  <si>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</si>
  <si>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</si>
  <si>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</si>
  <si>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</si>
  <si>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</si>
  <si>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</si>
  <si>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</si>
  <si>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</si>
  <si>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</si>
  <si>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</si>
  <si>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</si>
  <si>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</si>
  <si>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</si>
  <si>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</si>
  <si>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Vegetable fats and oil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</si>
  <si>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</si>
  <si>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</si>
  <si>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</si>
  <si>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</si>
  <si>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</si>
  <si>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</si>
  <si>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</si>
  <si>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</si>
  <si>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</si>
  <si>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</si>
  <si>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</si>
  <si>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</si>
  <si>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</si>
  <si>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</si>
  <si>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</si>
  <si>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</si>
  <si>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</si>
  <si>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</si>
  <si>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Copper and articles thereof</t>
  </si>
  <si>
    <t>Meat and edible meat offal</t>
  </si>
  <si>
    <t>Others</t>
  </si>
  <si>
    <t>Total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</si>
  <si>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</si>
  <si>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</si>
  <si>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</si>
  <si>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</si>
  <si>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</si>
  <si>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</si>
  <si>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</si>
  <si>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</si>
  <si>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</si>
  <si>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</si>
  <si>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F.Y. 2014/15</t>
  </si>
  <si>
    <t>F.Y. 2015/16</t>
  </si>
  <si>
    <t>2071/72</t>
  </si>
  <si>
    <t>2072/73</t>
  </si>
  <si>
    <t>Iron &amp; Steel and products thereof</t>
  </si>
  <si>
    <t>Petroleum Products</t>
  </si>
  <si>
    <t>Transport Vehicles and parts thereof</t>
  </si>
  <si>
    <t>Machinery and parts</t>
  </si>
  <si>
    <t>Telecommunication Equipment and parts</t>
  </si>
  <si>
    <t>Cereals</t>
  </si>
  <si>
    <t>Electronic and Electrical Equipments</t>
  </si>
  <si>
    <t>Gold</t>
  </si>
  <si>
    <t>Articles of apparel and clothing accessories</t>
  </si>
  <si>
    <t>Pharmaceutical products</t>
  </si>
  <si>
    <t>Polythene Granules</t>
  </si>
  <si>
    <t>Fertilizers</t>
  </si>
  <si>
    <t>Crude soyabean oil</t>
  </si>
  <si>
    <t>Man-made staple fibres ( Synthetic, Polyester etc)</t>
  </si>
  <si>
    <t>Chemicals</t>
  </si>
  <si>
    <t>Aluminium and articles thereof</t>
  </si>
  <si>
    <t>Aircraft and parts thereof</t>
  </si>
  <si>
    <t>Rubber and articles thereof</t>
  </si>
  <si>
    <t>Cotton ( Yarn and Fabrics)</t>
  </si>
  <si>
    <t>Wool, fine or coarse animal hair</t>
  </si>
  <si>
    <t>Crude palm Oil</t>
  </si>
  <si>
    <t>Zinc and articles thereof</t>
  </si>
  <si>
    <t>Cement Clinkers</t>
  </si>
  <si>
    <t>Low erucic acid rape or colza seeds</t>
  </si>
  <si>
    <t>Industrial monocarboxylic fatty acid</t>
  </si>
  <si>
    <t>Cement</t>
  </si>
  <si>
    <t>( Provisional)</t>
  </si>
  <si>
    <t>Trading Partners of Nepal</t>
  </si>
  <si>
    <t>Exports</t>
  </si>
  <si>
    <t>F.Y. 2014/15 (2071/72)</t>
  </si>
  <si>
    <t>Change %</t>
  </si>
  <si>
    <t>India</t>
  </si>
  <si>
    <t>U.S.A.</t>
  </si>
  <si>
    <t>Germany</t>
  </si>
  <si>
    <t>U.K.</t>
  </si>
  <si>
    <t>Japan</t>
  </si>
  <si>
    <t>France</t>
  </si>
  <si>
    <t>Italy</t>
  </si>
  <si>
    <t>China P. R.</t>
  </si>
  <si>
    <t>Canada</t>
  </si>
  <si>
    <t>Turkey</t>
  </si>
  <si>
    <t>Netherlands</t>
  </si>
  <si>
    <t>Bangladesh</t>
  </si>
  <si>
    <t>Australia</t>
  </si>
  <si>
    <t>Switzerland</t>
  </si>
  <si>
    <t>Imports</t>
  </si>
  <si>
    <t>U.A.E.</t>
  </si>
  <si>
    <t>Indonesia</t>
  </si>
  <si>
    <t>Argentina</t>
  </si>
  <si>
    <t>Thailand</t>
  </si>
  <si>
    <t>Malaysia</t>
  </si>
  <si>
    <t xml:space="preserve">COMPARISON OF TOTAL EXPORTS OF NTIS  COMMODITIES </t>
  </si>
  <si>
    <t>Quantity Kg</t>
  </si>
  <si>
    <t>Natural Honey</t>
  </si>
  <si>
    <t>-</t>
  </si>
  <si>
    <t>Woolen Products</t>
  </si>
  <si>
    <t>Countries</t>
  </si>
  <si>
    <t>Silver</t>
  </si>
  <si>
    <t>Saudi Arabia</t>
  </si>
  <si>
    <t>S.N.</t>
  </si>
  <si>
    <t>F.Y. 2013/14 (2070/71) Shrawan-Magh</t>
  </si>
  <si>
    <t>F.Y. 2014/15 (2071/72) Shrawan-Magh</t>
  </si>
  <si>
    <t>F.Y. 2015/16 (2072/73) Shrawan-Magh</t>
  </si>
  <si>
    <t>( First seven Months Provisional)</t>
  </si>
  <si>
    <t>Percentage Change in First seven Months of F.Y. 2014/15 compared to same period of the previous year</t>
  </si>
  <si>
    <t>Percentage Change in First seven Months of F.Y. 2015/16 compared to same period of the previous year</t>
  </si>
  <si>
    <t>IN THE FIRSTSEVEN MONTHS OF THE F.Y. 2014/15 AND 2015/16</t>
  </si>
  <si>
    <t>Shrawan -Magh</t>
  </si>
  <si>
    <t>IN THE  FIRST SEVEN MONTHS OF THE F.Y. 2014/15 AND 2015/16</t>
  </si>
  <si>
    <t>Shrawan- Magh</t>
  </si>
  <si>
    <t>( First Seven Months Provisional)</t>
  </si>
  <si>
    <t>Vietnam</t>
  </si>
  <si>
    <t>IN THE FIRST SEVEN MONTHS OF THE F.Y. 2014/15 AND 2015/16</t>
  </si>
  <si>
    <t>Shrawan - Magh</t>
  </si>
  <si>
    <t>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</si>
</sst>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  <numFmt numFmtId="168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.8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166" fontId="4" fillId="0" borderId="13" xfId="42" applyNumberFormat="1" applyFont="1" applyBorder="1" applyAlignment="1">
      <alignment/>
    </xf>
    <xf numFmtId="165" fontId="4" fillId="0" borderId="13" xfId="42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6" fontId="2" fillId="0" borderId="18" xfId="42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5" fontId="7" fillId="0" borderId="0" xfId="42" applyNumberFormat="1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6" fillId="0" borderId="11" xfId="0" applyFont="1" applyBorder="1" applyAlignment="1">
      <alignment horizontal="right" vertical="top"/>
    </xf>
    <xf numFmtId="0" fontId="7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43" fontId="6" fillId="0" borderId="13" xfId="0" applyNumberFormat="1" applyFont="1" applyBorder="1" applyAlignment="1">
      <alignment/>
    </xf>
    <xf numFmtId="20" fontId="6" fillId="0" borderId="0" xfId="0" applyNumberFormat="1" applyFont="1" applyBorder="1" applyAlignment="1" quotePrefix="1">
      <alignment horizontal="right"/>
    </xf>
    <xf numFmtId="167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7" fontId="6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167" fontId="6" fillId="0" borderId="13" xfId="0" applyNumberFormat="1" applyFont="1" applyBorder="1" applyAlignment="1">
      <alignment vertical="top"/>
    </xf>
    <xf numFmtId="0" fontId="7" fillId="0" borderId="20" xfId="0" applyFont="1" applyBorder="1" applyAlignment="1">
      <alignment vertical="top" wrapText="1"/>
    </xf>
    <xf numFmtId="0" fontId="6" fillId="0" borderId="15" xfId="0" applyFont="1" applyBorder="1" applyAlignment="1">
      <alignment vertical="top"/>
    </xf>
    <xf numFmtId="0" fontId="6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7" fillId="0" borderId="14" xfId="0" applyFont="1" applyBorder="1" applyAlignment="1">
      <alignment/>
    </xf>
    <xf numFmtId="164" fontId="8" fillId="0" borderId="12" xfId="42" applyNumberFormat="1" applyFont="1" applyBorder="1" applyAlignment="1">
      <alignment vertical="top"/>
    </xf>
    <xf numFmtId="43" fontId="2" fillId="0" borderId="12" xfId="42" applyFont="1" applyBorder="1" applyAlignment="1">
      <alignment vertical="top"/>
    </xf>
    <xf numFmtId="164" fontId="9" fillId="0" borderId="21" xfId="42" applyNumberFormat="1" applyFont="1" applyBorder="1" applyAlignment="1">
      <alignment horizontal="right" vertical="center"/>
    </xf>
    <xf numFmtId="43" fontId="7" fillId="0" borderId="21" xfId="42" applyFont="1" applyBorder="1" applyAlignment="1">
      <alignment/>
    </xf>
    <xf numFmtId="43" fontId="7" fillId="0" borderId="20" xfId="42" applyFont="1" applyBorder="1" applyAlignment="1">
      <alignment/>
    </xf>
    <xf numFmtId="0" fontId="6" fillId="0" borderId="11" xfId="0" applyFont="1" applyBorder="1" applyAlignment="1">
      <alignment vertical="top"/>
    </xf>
    <xf numFmtId="165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19" xfId="0" applyFont="1" applyBorder="1" applyAlignment="1">
      <alignment horizontal="center" vertical="top"/>
    </xf>
    <xf numFmtId="0" fontId="6" fillId="0" borderId="11" xfId="0" applyFont="1" applyBorder="1" applyAlignment="1">
      <alignment horizontal="centerContinuous" vertical="top"/>
    </xf>
    <xf numFmtId="0" fontId="6" fillId="0" borderId="13" xfId="0" applyFont="1" applyBorder="1" applyAlignment="1">
      <alignment vertical="top"/>
    </xf>
    <xf numFmtId="0" fontId="6" fillId="0" borderId="13" xfId="0" applyFont="1" applyFill="1" applyBorder="1" applyAlignment="1">
      <alignment horizontal="right" vertical="top"/>
    </xf>
    <xf numFmtId="0" fontId="7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center"/>
    </xf>
    <xf numFmtId="0" fontId="6" fillId="0" borderId="22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165" fontId="7" fillId="0" borderId="12" xfId="42" applyNumberFormat="1" applyFont="1" applyBorder="1" applyAlignment="1">
      <alignment vertical="top"/>
    </xf>
    <xf numFmtId="165" fontId="7" fillId="0" borderId="13" xfId="42" applyNumberFormat="1" applyFont="1" applyBorder="1" applyAlignment="1">
      <alignment vertical="top"/>
    </xf>
    <xf numFmtId="165" fontId="7" fillId="0" borderId="14" xfId="42" applyNumberFormat="1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21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165" fontId="6" fillId="0" borderId="13" xfId="42" applyNumberFormat="1" applyFont="1" applyBorder="1" applyAlignment="1">
      <alignment horizontal="right" vertical="top"/>
    </xf>
    <xf numFmtId="0" fontId="6" fillId="0" borderId="20" xfId="0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/>
    </xf>
    <xf numFmtId="165" fontId="6" fillId="0" borderId="15" xfId="42" applyNumberFormat="1" applyFont="1" applyBorder="1" applyAlignment="1">
      <alignment horizontal="right" vertical="top"/>
    </xf>
    <xf numFmtId="0" fontId="7" fillId="0" borderId="19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12" xfId="0" applyNumberFormat="1" applyFont="1" applyBorder="1" applyAlignment="1">
      <alignment vertical="top" wrapText="1"/>
    </xf>
    <xf numFmtId="0" fontId="7" fillId="0" borderId="20" xfId="0" applyFont="1" applyBorder="1" applyAlignment="1">
      <alignment vertical="top"/>
    </xf>
    <xf numFmtId="0" fontId="7" fillId="0" borderId="14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43" fontId="2" fillId="0" borderId="0" xfId="42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top"/>
    </xf>
    <xf numFmtId="0" fontId="6" fillId="0" borderId="22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165" fontId="11" fillId="0" borderId="13" xfId="42" applyNumberFormat="1" applyFont="1" applyFill="1" applyBorder="1" applyAlignment="1" applyProtection="1">
      <alignment vertical="top" wrapText="1"/>
      <protection/>
    </xf>
    <xf numFmtId="165" fontId="7" fillId="0" borderId="13" xfId="42" applyNumberFormat="1" applyFont="1" applyBorder="1" applyAlignment="1">
      <alignment/>
    </xf>
    <xf numFmtId="165" fontId="6" fillId="0" borderId="18" xfId="42" applyNumberFormat="1" applyFont="1" applyBorder="1" applyAlignment="1">
      <alignment/>
    </xf>
    <xf numFmtId="0" fontId="4" fillId="0" borderId="13" xfId="0" applyFont="1" applyBorder="1" applyAlignment="1">
      <alignment/>
    </xf>
    <xf numFmtId="2" fontId="6" fillId="0" borderId="19" xfId="0" applyNumberFormat="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43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right"/>
    </xf>
    <xf numFmtId="0" fontId="13" fillId="0" borderId="19" xfId="0" applyFont="1" applyBorder="1" applyAlignment="1">
      <alignment/>
    </xf>
    <xf numFmtId="0" fontId="13" fillId="0" borderId="19" xfId="0" applyNumberFormat="1" applyFont="1" applyFill="1" applyBorder="1" applyAlignment="1" applyProtection="1">
      <alignment/>
      <protection/>
    </xf>
    <xf numFmtId="0" fontId="14" fillId="0" borderId="11" xfId="0" applyFont="1" applyBorder="1" applyAlignment="1">
      <alignment horizontal="center" vertical="top"/>
    </xf>
    <xf numFmtId="0" fontId="1" fillId="0" borderId="20" xfId="0" applyFont="1" applyBorder="1" applyAlignment="1">
      <alignment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1" xfId="0" applyFont="1" applyBorder="1" applyAlignment="1">
      <alignment/>
    </xf>
    <xf numFmtId="167" fontId="1" fillId="0" borderId="13" xfId="0" applyNumberFormat="1" applyFont="1" applyBorder="1" applyAlignment="1">
      <alignment vertical="center"/>
    </xf>
    <xf numFmtId="4" fontId="1" fillId="0" borderId="15" xfId="42" applyNumberFormat="1" applyFont="1" applyBorder="1" applyAlignment="1">
      <alignment/>
    </xf>
    <xf numFmtId="0" fontId="1" fillId="0" borderId="22" xfId="0" applyFont="1" applyBorder="1" applyAlignment="1">
      <alignment/>
    </xf>
    <xf numFmtId="0" fontId="13" fillId="0" borderId="22" xfId="0" applyNumberFormat="1" applyFont="1" applyFill="1" applyBorder="1" applyAlignment="1" applyProtection="1">
      <alignment/>
      <protection/>
    </xf>
    <xf numFmtId="43" fontId="13" fillId="0" borderId="0" xfId="42" applyFont="1" applyBorder="1" applyAlignment="1">
      <alignment/>
    </xf>
    <xf numFmtId="167" fontId="13" fillId="0" borderId="0" xfId="0" applyNumberFormat="1" applyFont="1" applyBorder="1" applyAlignment="1">
      <alignment vertical="center"/>
    </xf>
    <xf numFmtId="43" fontId="1" fillId="0" borderId="0" xfId="42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horizontal="right"/>
      <protection/>
    </xf>
    <xf numFmtId="0" fontId="13" fillId="0" borderId="15" xfId="0" applyNumberFormat="1" applyFont="1" applyFill="1" applyBorder="1" applyAlignment="1" applyProtection="1">
      <alignment horizontal="right"/>
      <protection/>
    </xf>
    <xf numFmtId="0" fontId="13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/>
    </xf>
    <xf numFmtId="167" fontId="13" fillId="0" borderId="18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top"/>
    </xf>
    <xf numFmtId="4" fontId="1" fillId="0" borderId="13" xfId="42" applyNumberFormat="1" applyFont="1" applyBorder="1" applyAlignment="1">
      <alignment/>
    </xf>
    <xf numFmtId="4" fontId="13" fillId="0" borderId="18" xfId="0" applyNumberFormat="1" applyFont="1" applyBorder="1" applyAlignment="1">
      <alignment horizontal="right" vertical="center"/>
    </xf>
    <xf numFmtId="167" fontId="1" fillId="0" borderId="18" xfId="0" applyNumberFormat="1" applyFont="1" applyBorder="1" applyAlignment="1">
      <alignment vertical="center"/>
    </xf>
    <xf numFmtId="165" fontId="2" fillId="0" borderId="17" xfId="42" applyNumberFormat="1" applyFont="1" applyBorder="1" applyAlignment="1">
      <alignment/>
    </xf>
    <xf numFmtId="164" fontId="8" fillId="0" borderId="21" xfId="42" applyNumberFormat="1" applyFont="1" applyBorder="1" applyAlignment="1">
      <alignment vertical="top"/>
    </xf>
    <xf numFmtId="43" fontId="2" fillId="0" borderId="20" xfId="42" applyFont="1" applyBorder="1" applyAlignment="1">
      <alignment vertical="top"/>
    </xf>
    <xf numFmtId="164" fontId="9" fillId="0" borderId="13" xfId="42" applyNumberFormat="1" applyFont="1" applyBorder="1" applyAlignment="1">
      <alignment horizontal="right" vertical="center"/>
    </xf>
    <xf numFmtId="4" fontId="13" fillId="0" borderId="19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43" fontId="6" fillId="0" borderId="0" xfId="0" applyNumberFormat="1" applyFont="1" applyBorder="1" applyAlignment="1">
      <alignment/>
    </xf>
    <xf numFmtId="20" fontId="6" fillId="0" borderId="10" xfId="0" applyNumberFormat="1" applyFont="1" applyBorder="1" applyAlignment="1" quotePrefix="1">
      <alignment horizontal="right"/>
    </xf>
    <xf numFmtId="167" fontId="6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165" fontId="2" fillId="0" borderId="17" xfId="42" applyNumberFormat="1" applyFont="1" applyBorder="1" applyAlignment="1">
      <alignment/>
    </xf>
    <xf numFmtId="165" fontId="4" fillId="0" borderId="12" xfId="42" applyNumberFormat="1" applyFont="1" applyBorder="1" applyAlignment="1">
      <alignment/>
    </xf>
    <xf numFmtId="0" fontId="6" fillId="0" borderId="15" xfId="0" applyFont="1" applyBorder="1" applyAlignment="1">
      <alignment horizontal="center" vertical="top"/>
    </xf>
    <xf numFmtId="165" fontId="4" fillId="0" borderId="10" xfId="42" applyNumberFormat="1" applyFont="1" applyBorder="1" applyAlignment="1">
      <alignment/>
    </xf>
    <xf numFmtId="165" fontId="4" fillId="0" borderId="11" xfId="42" applyNumberFormat="1" applyFont="1" applyBorder="1" applyAlignment="1">
      <alignment/>
    </xf>
    <xf numFmtId="165" fontId="2" fillId="0" borderId="18" xfId="42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167" fontId="4" fillId="0" borderId="21" xfId="42" applyNumberFormat="1" applyFont="1" applyBorder="1" applyAlignment="1">
      <alignment/>
    </xf>
    <xf numFmtId="167" fontId="2" fillId="0" borderId="22" xfId="42" applyNumberFormat="1" applyFont="1" applyBorder="1" applyAlignment="1">
      <alignment/>
    </xf>
    <xf numFmtId="167" fontId="4" fillId="0" borderId="13" xfId="42" applyNumberFormat="1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165" fontId="4" fillId="0" borderId="12" xfId="42" applyNumberFormat="1" applyFont="1" applyBorder="1" applyAlignment="1">
      <alignment horizontal="right"/>
    </xf>
    <xf numFmtId="167" fontId="4" fillId="0" borderId="19" xfId="42" applyNumberFormat="1" applyFont="1" applyBorder="1" applyAlignment="1">
      <alignment vertical="top"/>
    </xf>
    <xf numFmtId="167" fontId="4" fillId="0" borderId="21" xfId="42" applyNumberFormat="1" applyFont="1" applyBorder="1" applyAlignment="1">
      <alignment vertical="top"/>
    </xf>
    <xf numFmtId="167" fontId="4" fillId="0" borderId="21" xfId="42" applyNumberFormat="1" applyFont="1" applyBorder="1" applyAlignment="1">
      <alignment horizontal="center" vertical="top"/>
    </xf>
    <xf numFmtId="167" fontId="4" fillId="0" borderId="20" xfId="42" applyNumberFormat="1" applyFont="1" applyBorder="1" applyAlignment="1">
      <alignment horizontal="right" vertical="top"/>
    </xf>
    <xf numFmtId="165" fontId="4" fillId="0" borderId="0" xfId="42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14" fillId="0" borderId="0" xfId="42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3" fontId="2" fillId="0" borderId="18" xfId="42" applyNumberFormat="1" applyFont="1" applyBorder="1" applyAlignment="1">
      <alignment/>
    </xf>
    <xf numFmtId="0" fontId="31" fillId="0" borderId="19" xfId="0" applyFont="1" applyBorder="1" applyAlignment="1">
      <alignment vertical="center"/>
    </xf>
    <xf numFmtId="0" fontId="31" fillId="0" borderId="2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609600" cy="9525"/>
    <xdr:sp>
      <xdr:nvSpPr>
        <xdr:cNvPr id="1" name="AutoShape 1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2" name="AutoShape 3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3" name="AutoShape 5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4" name="AutoShape 8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5" name="AutoShape 10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6" name="AutoShape 1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7" name="AutoShape 3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8" name="AutoShape 5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9" name="AutoShape 8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10" name="AutoShape 10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9.140625" style="21" bestFit="1" customWidth="1"/>
    <col min="2" max="2" width="14.00390625" style="21" bestFit="1" customWidth="1"/>
    <col min="3" max="3" width="15.421875" style="21" bestFit="1" customWidth="1"/>
    <col min="4" max="4" width="12.00390625" style="21" bestFit="1" customWidth="1"/>
    <col min="5" max="5" width="13.421875" style="21" bestFit="1" customWidth="1"/>
    <col min="6" max="6" width="8.57421875" style="21" customWidth="1"/>
    <col min="7" max="7" width="12.8515625" style="21" customWidth="1"/>
    <col min="8" max="8" width="15.421875" style="21" bestFit="1" customWidth="1"/>
    <col min="9" max="9" width="14.8515625" style="21" bestFit="1" customWidth="1"/>
    <col min="10" max="10" width="11.28125" style="21" customWidth="1"/>
    <col min="11" max="16384" width="9.140625" style="21" customWidth="1"/>
  </cols>
  <sheetData>
    <row r="1" spans="1:7" ht="18.75">
      <c r="A1" s="175" t="s">
        <v>47</v>
      </c>
      <c r="B1" s="175"/>
      <c r="C1" s="175"/>
      <c r="D1" s="175"/>
      <c r="E1" s="175"/>
      <c r="F1" s="175"/>
      <c r="G1" s="175"/>
    </row>
    <row r="2" spans="1:7" ht="15.75">
      <c r="A2" s="176" t="s">
        <v>124</v>
      </c>
      <c r="B2" s="176"/>
      <c r="C2" s="176"/>
      <c r="D2" s="176"/>
      <c r="E2" s="176"/>
      <c r="F2" s="176"/>
      <c r="G2" s="176"/>
    </row>
    <row r="3" spans="1:7" ht="15.75">
      <c r="A3" s="22"/>
      <c r="B3" s="22"/>
      <c r="C3" s="23"/>
      <c r="D3" s="22"/>
      <c r="E3" s="22"/>
      <c r="F3" s="24" t="s">
        <v>48</v>
      </c>
      <c r="G3" s="22"/>
    </row>
    <row r="4" spans="1:7" ht="15.75">
      <c r="A4" s="22"/>
      <c r="B4" s="22"/>
      <c r="C4" s="22"/>
      <c r="D4" s="22"/>
      <c r="E4" s="22"/>
      <c r="F4" s="22"/>
      <c r="G4" s="22"/>
    </row>
    <row r="5" spans="1:7" ht="15.75">
      <c r="A5" s="25"/>
      <c r="B5" s="55" t="s">
        <v>49</v>
      </c>
      <c r="C5" s="56" t="s">
        <v>50</v>
      </c>
      <c r="D5" s="57" t="s">
        <v>51</v>
      </c>
      <c r="E5" s="57" t="s">
        <v>52</v>
      </c>
      <c r="F5" s="177" t="s">
        <v>53</v>
      </c>
      <c r="G5" s="178"/>
    </row>
    <row r="6" spans="1:11" ht="15.75">
      <c r="A6" s="27"/>
      <c r="B6" s="28"/>
      <c r="C6" s="28"/>
      <c r="D6" s="28"/>
      <c r="E6" s="28"/>
      <c r="F6" s="29"/>
      <c r="G6" s="28"/>
      <c r="J6" s="30"/>
      <c r="K6" s="30"/>
    </row>
    <row r="7" spans="1:12" ht="15.75">
      <c r="A7" s="45" t="s">
        <v>121</v>
      </c>
      <c r="B7" s="109">
        <v>53.76</v>
      </c>
      <c r="C7" s="109">
        <v>398.97</v>
      </c>
      <c r="D7" s="31">
        <f>B7+C7</f>
        <v>452.73</v>
      </c>
      <c r="E7" s="152">
        <f>C7-B7</f>
        <v>345.21000000000004</v>
      </c>
      <c r="F7" s="153" t="s">
        <v>54</v>
      </c>
      <c r="G7" s="154">
        <f>C7/B7</f>
        <v>7.421316964285715</v>
      </c>
      <c r="H7" s="30"/>
      <c r="I7" s="111"/>
      <c r="J7" s="111"/>
      <c r="K7" s="30"/>
      <c r="L7" s="30"/>
    </row>
    <row r="8" spans="1:12" ht="15.75">
      <c r="A8" s="48" t="s">
        <v>55</v>
      </c>
      <c r="B8" s="146">
        <f>B7*100/D7</f>
        <v>11.874627261281558</v>
      </c>
      <c r="C8" s="52">
        <f>C7*100/D7</f>
        <v>88.12537273871844</v>
      </c>
      <c r="D8" s="34"/>
      <c r="E8" s="35"/>
      <c r="F8" s="155"/>
      <c r="G8" s="33"/>
      <c r="K8" s="30"/>
      <c r="L8" s="30"/>
    </row>
    <row r="9" spans="1:12" ht="15.75">
      <c r="A9" s="47"/>
      <c r="B9" s="147"/>
      <c r="C9" s="53"/>
      <c r="D9" s="36"/>
      <c r="E9" s="37"/>
      <c r="F9" s="156"/>
      <c r="G9" s="38"/>
      <c r="I9" s="97"/>
      <c r="J9" s="97"/>
      <c r="K9" s="30"/>
      <c r="L9" s="30"/>
    </row>
    <row r="10" spans="1:12" ht="15.75">
      <c r="A10" s="45" t="s">
        <v>122</v>
      </c>
      <c r="B10" s="151">
        <v>50.98</v>
      </c>
      <c r="C10" s="149">
        <v>450.53</v>
      </c>
      <c r="D10" s="31">
        <f>B10+C10</f>
        <v>501.51</v>
      </c>
      <c r="E10" s="31">
        <f>C10-B10</f>
        <v>399.54999999999995</v>
      </c>
      <c r="F10" s="32" t="s">
        <v>54</v>
      </c>
      <c r="G10" s="33">
        <f>C10/B10</f>
        <v>8.837387210670851</v>
      </c>
      <c r="H10" s="110"/>
      <c r="I10" s="114"/>
      <c r="J10" s="114"/>
      <c r="K10" s="30"/>
      <c r="L10" s="30"/>
    </row>
    <row r="11" spans="1:12" ht="15.75">
      <c r="A11" s="46" t="s">
        <v>55</v>
      </c>
      <c r="B11" s="50">
        <f>B10*100/D10</f>
        <v>10.16530079160934</v>
      </c>
      <c r="C11" s="52">
        <f>C10*100/D10</f>
        <v>89.83469920839066</v>
      </c>
      <c r="D11" s="34"/>
      <c r="E11" s="34"/>
      <c r="F11" s="39"/>
      <c r="G11" s="33"/>
      <c r="H11" s="110"/>
      <c r="I11" s="110"/>
      <c r="K11" s="30"/>
      <c r="L11" s="30"/>
    </row>
    <row r="12" spans="1:12" ht="15.75">
      <c r="A12" s="47"/>
      <c r="B12" s="51"/>
      <c r="C12" s="54"/>
      <c r="D12" s="36"/>
      <c r="E12" s="36"/>
      <c r="F12" s="29"/>
      <c r="G12" s="38"/>
      <c r="H12" s="110"/>
      <c r="I12" s="110"/>
      <c r="J12" s="20"/>
      <c r="K12" s="30"/>
      <c r="L12" s="30"/>
    </row>
    <row r="13" spans="1:12" ht="15.75">
      <c r="A13" s="45" t="s">
        <v>123</v>
      </c>
      <c r="B13" s="149">
        <v>36.33</v>
      </c>
      <c r="C13" s="150">
        <v>341.6</v>
      </c>
      <c r="D13" s="31">
        <f>B13+C13</f>
        <v>377.93</v>
      </c>
      <c r="E13" s="31">
        <f>C13-B13</f>
        <v>305.27000000000004</v>
      </c>
      <c r="F13" s="32" t="s">
        <v>54</v>
      </c>
      <c r="G13" s="33">
        <f>C13/B13</f>
        <v>9.402697495183045</v>
      </c>
      <c r="H13" s="110"/>
      <c r="I13" s="114"/>
      <c r="J13" s="114"/>
      <c r="K13" s="30"/>
      <c r="L13" s="30"/>
    </row>
    <row r="14" spans="1:11" ht="15.75">
      <c r="A14" s="46" t="s">
        <v>55</v>
      </c>
      <c r="B14" s="146">
        <f>B13*100/D13</f>
        <v>9.612891276162252</v>
      </c>
      <c r="C14" s="148">
        <f>C13*100/D13</f>
        <v>90.38710872383774</v>
      </c>
      <c r="D14" s="40"/>
      <c r="E14" s="40"/>
      <c r="F14" s="39"/>
      <c r="G14" s="40"/>
      <c r="K14" s="113"/>
    </row>
    <row r="15" spans="1:11" ht="15.75">
      <c r="A15" s="49"/>
      <c r="B15" s="27"/>
      <c r="C15" s="28"/>
      <c r="D15" s="28"/>
      <c r="E15" s="28"/>
      <c r="F15" s="29"/>
      <c r="G15" s="28"/>
      <c r="I15" s="98"/>
      <c r="J15" s="98"/>
      <c r="K15" s="110"/>
    </row>
    <row r="16" spans="1:7" ht="47.25">
      <c r="A16" s="41" t="s">
        <v>125</v>
      </c>
      <c r="B16" s="42">
        <f>B10/B7*100-100</f>
        <v>-5.171130952380949</v>
      </c>
      <c r="C16" s="42">
        <f>C10/C7*100-100</f>
        <v>12.923277439406462</v>
      </c>
      <c r="D16" s="42">
        <f>D10/D7*100-100</f>
        <v>10.774633887747669</v>
      </c>
      <c r="E16" s="42">
        <f>E10/E7*100-100</f>
        <v>15.741143072332761</v>
      </c>
      <c r="F16" s="39"/>
      <c r="G16" s="40"/>
    </row>
    <row r="17" spans="1:7" ht="15.75">
      <c r="A17" s="43"/>
      <c r="B17" s="44"/>
      <c r="C17" s="44"/>
      <c r="D17" s="44"/>
      <c r="E17" s="44"/>
      <c r="F17" s="29"/>
      <c r="G17" s="28"/>
    </row>
    <row r="18" spans="1:7" ht="47.25">
      <c r="A18" s="41" t="s">
        <v>126</v>
      </c>
      <c r="B18" s="42">
        <f>B13/B10*100-100</f>
        <v>-28.73675951353472</v>
      </c>
      <c r="C18" s="42">
        <f>C13/C10*100-100</f>
        <v>-24.178190131622742</v>
      </c>
      <c r="D18" s="42">
        <f>D13/D10*100-100</f>
        <v>-24.641582421088316</v>
      </c>
      <c r="E18" s="42">
        <f>E13/E10*100-100</f>
        <v>-23.596546114378654</v>
      </c>
      <c r="F18" s="39"/>
      <c r="G18" s="40"/>
    </row>
    <row r="19" spans="1:7" ht="15.75">
      <c r="A19" s="27"/>
      <c r="B19" s="28"/>
      <c r="C19" s="28"/>
      <c r="D19" s="28"/>
      <c r="E19" s="28"/>
      <c r="F19" s="29"/>
      <c r="G19" s="28"/>
    </row>
    <row r="22" spans="2:3" ht="15.75">
      <c r="B22" s="30"/>
      <c r="C22" s="30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6">
      <selection activeCell="G40" sqref="G40"/>
    </sheetView>
  </sheetViews>
  <sheetFormatPr defaultColWidth="9.140625" defaultRowHeight="15"/>
  <cols>
    <col min="1" max="1" width="4.00390625" style="1" bestFit="1" customWidth="1"/>
    <col min="2" max="2" width="33.8515625" style="1" customWidth="1"/>
    <col min="3" max="3" width="7.57421875" style="1" bestFit="1" customWidth="1"/>
    <col min="4" max="9" width="12.7109375" style="1" bestFit="1" customWidth="1"/>
    <col min="10" max="10" width="10.421875" style="1" bestFit="1" customWidth="1"/>
    <col min="11" max="11" width="4.7109375" style="1" bestFit="1" customWidth="1"/>
    <col min="12" max="16384" width="9.140625" style="1" customWidth="1"/>
  </cols>
  <sheetData>
    <row r="1" spans="1:10" ht="18.7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.75">
      <c r="A2" s="182" t="s">
        <v>127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.75">
      <c r="A3" s="2"/>
      <c r="B3" s="2"/>
      <c r="C3" s="2"/>
      <c r="D3" s="2"/>
      <c r="E3" s="3" t="s">
        <v>1</v>
      </c>
      <c r="F3" s="2"/>
      <c r="G3" s="2"/>
      <c r="H3" s="2"/>
      <c r="I3" s="2" t="s">
        <v>2</v>
      </c>
      <c r="J3" s="2"/>
    </row>
    <row r="4" spans="1:10" ht="15.75">
      <c r="A4" s="4"/>
      <c r="B4" s="12"/>
      <c r="C4" s="12"/>
      <c r="D4" s="183" t="s">
        <v>3</v>
      </c>
      <c r="E4" s="184"/>
      <c r="F4" s="183" t="s">
        <v>3</v>
      </c>
      <c r="G4" s="184"/>
      <c r="H4" s="185" t="s">
        <v>4</v>
      </c>
      <c r="I4" s="184"/>
      <c r="J4" s="5" t="s">
        <v>5</v>
      </c>
    </row>
    <row r="5" spans="1:10" ht="15.75">
      <c r="A5" s="6" t="s">
        <v>6</v>
      </c>
      <c r="B5" s="8" t="s">
        <v>7</v>
      </c>
      <c r="C5" s="8" t="s">
        <v>8</v>
      </c>
      <c r="D5" s="179" t="s">
        <v>9</v>
      </c>
      <c r="E5" s="180"/>
      <c r="F5" s="179" t="s">
        <v>128</v>
      </c>
      <c r="G5" s="180"/>
      <c r="H5" s="181" t="s">
        <v>128</v>
      </c>
      <c r="I5" s="180"/>
      <c r="J5" s="7" t="s">
        <v>10</v>
      </c>
    </row>
    <row r="6" spans="1:10" ht="15.75">
      <c r="A6" s="14"/>
      <c r="B6" s="15"/>
      <c r="C6" s="15"/>
      <c r="D6" s="16" t="s">
        <v>11</v>
      </c>
      <c r="E6" s="15" t="s">
        <v>12</v>
      </c>
      <c r="F6" s="16" t="s">
        <v>11</v>
      </c>
      <c r="G6" s="15" t="s">
        <v>12</v>
      </c>
      <c r="H6" s="14" t="s">
        <v>11</v>
      </c>
      <c r="I6" s="15" t="s">
        <v>12</v>
      </c>
      <c r="J6" s="15"/>
    </row>
    <row r="7" spans="1:11" ht="15.75">
      <c r="A7" s="9">
        <v>1</v>
      </c>
      <c r="B7" s="13" t="s">
        <v>13</v>
      </c>
      <c r="C7" s="13" t="s">
        <v>14</v>
      </c>
      <c r="D7" s="160">
        <v>625436.94</v>
      </c>
      <c r="E7" s="161">
        <v>6943061.370015</v>
      </c>
      <c r="F7" s="160">
        <v>381086.73</v>
      </c>
      <c r="G7" s="161">
        <v>4100231.9645149997</v>
      </c>
      <c r="H7" s="160">
        <v>344655.49006381986</v>
      </c>
      <c r="I7" s="161">
        <v>4446392.866</v>
      </c>
      <c r="J7" s="163">
        <f>I7*100/G7-100</f>
        <v>8.442471169456056</v>
      </c>
      <c r="K7" s="173"/>
    </row>
    <row r="8" spans="1:11" ht="15.75">
      <c r="A8" s="9">
        <v>2</v>
      </c>
      <c r="B8" s="13" t="s">
        <v>15</v>
      </c>
      <c r="C8" s="13" t="s">
        <v>16</v>
      </c>
      <c r="D8" s="158">
        <v>12843728.81</v>
      </c>
      <c r="E8" s="11">
        <v>5287981.939665001</v>
      </c>
      <c r="F8" s="158">
        <v>8002306.43</v>
      </c>
      <c r="G8" s="11">
        <v>3305944.73788</v>
      </c>
      <c r="H8" s="158">
        <v>7418429.08</v>
      </c>
      <c r="I8" s="11">
        <v>3315225.286</v>
      </c>
      <c r="J8" s="164">
        <f aca="true" t="shared" si="0" ref="J8:J36">I8*100/G8-100</f>
        <v>0.28072302642152636</v>
      </c>
      <c r="K8" s="173"/>
    </row>
    <row r="9" spans="1:11" ht="15.75">
      <c r="A9" s="9">
        <v>3</v>
      </c>
      <c r="B9" s="13" t="s">
        <v>17</v>
      </c>
      <c r="C9" s="13" t="s">
        <v>18</v>
      </c>
      <c r="D9" s="158">
        <v>15549786.92</v>
      </c>
      <c r="E9" s="11">
        <v>1339604.031</v>
      </c>
      <c r="F9" s="158">
        <v>9231498.9</v>
      </c>
      <c r="G9" s="11">
        <v>837255.002</v>
      </c>
      <c r="H9" s="158">
        <v>4613746.18015625</v>
      </c>
      <c r="I9" s="11">
        <v>389835.162</v>
      </c>
      <c r="J9" s="164">
        <f t="shared" si="0"/>
        <v>-53.43889722142263</v>
      </c>
      <c r="K9" s="173"/>
    </row>
    <row r="10" spans="1:11" ht="15.75">
      <c r="A10" s="9">
        <v>4</v>
      </c>
      <c r="B10" s="13" t="s">
        <v>19</v>
      </c>
      <c r="C10" s="13" t="s">
        <v>20</v>
      </c>
      <c r="D10" s="158">
        <v>9881287.5</v>
      </c>
      <c r="E10" s="11">
        <v>1257961.793</v>
      </c>
      <c r="F10" s="158">
        <v>7942287.5</v>
      </c>
      <c r="G10" s="11">
        <v>984833.148</v>
      </c>
      <c r="H10" s="158">
        <v>2953550</v>
      </c>
      <c r="I10" s="11">
        <v>483017.591</v>
      </c>
      <c r="J10" s="164">
        <f t="shared" si="0"/>
        <v>-50.95437313610813</v>
      </c>
      <c r="K10" s="173"/>
    </row>
    <row r="11" spans="1:11" ht="15.75">
      <c r="A11" s="9">
        <v>5</v>
      </c>
      <c r="B11" s="13" t="s">
        <v>21</v>
      </c>
      <c r="C11" s="13" t="s">
        <v>20</v>
      </c>
      <c r="D11" s="158">
        <v>2930339</v>
      </c>
      <c r="E11" s="11">
        <v>3839810.569</v>
      </c>
      <c r="F11" s="158">
        <v>1632879</v>
      </c>
      <c r="G11" s="11">
        <v>1785539.217</v>
      </c>
      <c r="H11" s="158">
        <v>1971503</v>
      </c>
      <c r="I11" s="11">
        <v>2716160.96</v>
      </c>
      <c r="J11" s="164">
        <f t="shared" si="0"/>
        <v>52.11992736645672</v>
      </c>
      <c r="K11" s="173"/>
    </row>
    <row r="12" spans="1:11" ht="15.75">
      <c r="A12" s="9">
        <v>6</v>
      </c>
      <c r="B12" s="13" t="s">
        <v>22</v>
      </c>
      <c r="C12" s="13" t="s">
        <v>20</v>
      </c>
      <c r="D12" s="158">
        <v>11142479.700000001</v>
      </c>
      <c r="E12" s="11">
        <v>2006877.10102</v>
      </c>
      <c r="F12" s="158">
        <v>7297500.93</v>
      </c>
      <c r="G12" s="11">
        <v>1257311.7455199999</v>
      </c>
      <c r="H12" s="158">
        <v>9251507.219973145</v>
      </c>
      <c r="I12" s="11">
        <v>1401002.416</v>
      </c>
      <c r="J12" s="164">
        <f t="shared" si="0"/>
        <v>11.428404370832652</v>
      </c>
      <c r="K12" s="173"/>
    </row>
    <row r="13" spans="1:11" ht="15.75">
      <c r="A13" s="9">
        <v>7</v>
      </c>
      <c r="B13" s="13" t="s">
        <v>23</v>
      </c>
      <c r="C13" s="13" t="s">
        <v>20</v>
      </c>
      <c r="D13" s="158">
        <v>24548657</v>
      </c>
      <c r="E13" s="11">
        <v>464921.376</v>
      </c>
      <c r="F13" s="158">
        <v>15403717</v>
      </c>
      <c r="G13" s="11">
        <v>224262.935</v>
      </c>
      <c r="H13" s="158">
        <v>16096956</v>
      </c>
      <c r="I13" s="11">
        <v>264971.282</v>
      </c>
      <c r="J13" s="164">
        <f t="shared" si="0"/>
        <v>18.152061998118413</v>
      </c>
      <c r="K13" s="173"/>
    </row>
    <row r="14" spans="1:11" ht="15.75">
      <c r="A14" s="9">
        <v>8</v>
      </c>
      <c r="B14" s="13" t="s">
        <v>24</v>
      </c>
      <c r="C14" s="13" t="s">
        <v>20</v>
      </c>
      <c r="D14" s="158">
        <v>1055780</v>
      </c>
      <c r="E14" s="11">
        <v>74655.82</v>
      </c>
      <c r="F14" s="158">
        <v>338120</v>
      </c>
      <c r="G14" s="11">
        <v>23909.835</v>
      </c>
      <c r="H14" s="158">
        <v>113540</v>
      </c>
      <c r="I14" s="11">
        <v>8240.147</v>
      </c>
      <c r="J14" s="164">
        <f t="shared" si="0"/>
        <v>-65.53657940341286</v>
      </c>
      <c r="K14" s="173"/>
    </row>
    <row r="15" spans="1:11" ht="15.75">
      <c r="A15" s="9">
        <v>9</v>
      </c>
      <c r="B15" s="13" t="s">
        <v>25</v>
      </c>
      <c r="C15" s="13"/>
      <c r="D15" s="158"/>
      <c r="E15" s="11">
        <v>917401.684</v>
      </c>
      <c r="F15" s="158"/>
      <c r="G15" s="11">
        <v>534731.594</v>
      </c>
      <c r="H15" s="158"/>
      <c r="I15" s="11">
        <v>251295.224</v>
      </c>
      <c r="J15" s="164">
        <f t="shared" si="0"/>
        <v>-53.005353186593275</v>
      </c>
      <c r="K15" s="173"/>
    </row>
    <row r="16" spans="1:11" ht="15.75">
      <c r="A16" s="9">
        <v>10</v>
      </c>
      <c r="B16" s="13" t="s">
        <v>26</v>
      </c>
      <c r="C16" s="13" t="s">
        <v>20</v>
      </c>
      <c r="D16" s="158">
        <v>4294064.512</v>
      </c>
      <c r="E16" s="11">
        <v>1626121.4075</v>
      </c>
      <c r="F16" s="158">
        <v>2567077.5719999997</v>
      </c>
      <c r="G16" s="11">
        <v>1297031.4875</v>
      </c>
      <c r="H16" s="158">
        <v>1733461.62</v>
      </c>
      <c r="I16" s="11">
        <v>285464.7</v>
      </c>
      <c r="J16" s="164">
        <f t="shared" si="0"/>
        <v>-77.9909198233709</v>
      </c>
      <c r="K16" s="173"/>
    </row>
    <row r="17" spans="1:11" ht="15.75">
      <c r="A17" s="9">
        <v>11</v>
      </c>
      <c r="B17" s="13" t="s">
        <v>27</v>
      </c>
      <c r="C17" s="13" t="s">
        <v>20</v>
      </c>
      <c r="D17" s="158">
        <v>29281.27</v>
      </c>
      <c r="E17" s="11">
        <v>172010.133</v>
      </c>
      <c r="F17" s="158">
        <v>18598.2</v>
      </c>
      <c r="G17" s="11">
        <v>115101.23</v>
      </c>
      <c r="H17" s="158">
        <v>13174.100003051757</v>
      </c>
      <c r="I17" s="11">
        <v>113519.484</v>
      </c>
      <c r="J17" s="164">
        <f t="shared" si="0"/>
        <v>-1.3742216308201023</v>
      </c>
      <c r="K17" s="173"/>
    </row>
    <row r="18" spans="1:11" ht="15.75">
      <c r="A18" s="9">
        <v>12</v>
      </c>
      <c r="B18" s="13" t="s">
        <v>28</v>
      </c>
      <c r="C18" s="13"/>
      <c r="D18" s="158"/>
      <c r="E18" s="11">
        <v>4789266.313</v>
      </c>
      <c r="F18" s="158"/>
      <c r="G18" s="11">
        <v>2193018.264</v>
      </c>
      <c r="H18" s="158"/>
      <c r="I18" s="11">
        <v>1012678.329</v>
      </c>
      <c r="J18" s="164">
        <f t="shared" si="0"/>
        <v>-53.82262219955683</v>
      </c>
      <c r="K18" s="173"/>
    </row>
    <row r="19" spans="1:11" ht="15.75">
      <c r="A19" s="9">
        <v>13</v>
      </c>
      <c r="B19" s="13" t="s">
        <v>29</v>
      </c>
      <c r="C19" s="13" t="s">
        <v>20</v>
      </c>
      <c r="D19" s="158">
        <v>13983516</v>
      </c>
      <c r="E19" s="11">
        <v>1777686.781</v>
      </c>
      <c r="F19" s="158">
        <v>7332902</v>
      </c>
      <c r="G19" s="11">
        <v>913893.514</v>
      </c>
      <c r="H19" s="158">
        <v>5006864</v>
      </c>
      <c r="I19" s="11">
        <v>661454.803</v>
      </c>
      <c r="J19" s="164">
        <f t="shared" si="0"/>
        <v>-27.62233314197698</v>
      </c>
      <c r="K19" s="173"/>
    </row>
    <row r="20" spans="1:11" ht="15.75">
      <c r="A20" s="9">
        <v>14</v>
      </c>
      <c r="B20" s="13" t="s">
        <v>30</v>
      </c>
      <c r="C20" s="13"/>
      <c r="D20" s="158"/>
      <c r="E20" s="11">
        <v>985586.945</v>
      </c>
      <c r="F20" s="158"/>
      <c r="G20" s="11">
        <v>513437.415</v>
      </c>
      <c r="H20" s="158"/>
      <c r="I20" s="11">
        <v>363911.064</v>
      </c>
      <c r="J20" s="164">
        <f t="shared" si="0"/>
        <v>-29.122605137765433</v>
      </c>
      <c r="K20" s="173"/>
    </row>
    <row r="21" spans="1:11" ht="15.75">
      <c r="A21" s="9">
        <v>15</v>
      </c>
      <c r="B21" s="13" t="s">
        <v>31</v>
      </c>
      <c r="C21" s="13"/>
      <c r="D21" s="158"/>
      <c r="E21" s="11">
        <v>6646221.612</v>
      </c>
      <c r="F21" s="158"/>
      <c r="G21" s="11">
        <v>3739535.708</v>
      </c>
      <c r="H21" s="158"/>
      <c r="I21" s="11">
        <v>2636111.639</v>
      </c>
      <c r="J21" s="164">
        <f t="shared" si="0"/>
        <v>-29.506980415762357</v>
      </c>
      <c r="K21" s="173"/>
    </row>
    <row r="22" spans="1:11" ht="15.75">
      <c r="A22" s="9">
        <v>16</v>
      </c>
      <c r="B22" s="13" t="s">
        <v>32</v>
      </c>
      <c r="C22" s="13"/>
      <c r="D22" s="158"/>
      <c r="E22" s="11">
        <v>5141494.037</v>
      </c>
      <c r="F22" s="158"/>
      <c r="G22" s="11">
        <v>3166167.468</v>
      </c>
      <c r="H22" s="158"/>
      <c r="I22" s="11">
        <v>1740650.977</v>
      </c>
      <c r="J22" s="164">
        <f t="shared" si="0"/>
        <v>-45.023407807941005</v>
      </c>
      <c r="K22" s="173"/>
    </row>
    <row r="23" spans="1:11" ht="15.75">
      <c r="A23" s="9">
        <v>17</v>
      </c>
      <c r="B23" s="13" t="s">
        <v>33</v>
      </c>
      <c r="C23" s="13"/>
      <c r="D23" s="158"/>
      <c r="E23" s="11">
        <v>2645919.05525</v>
      </c>
      <c r="F23" s="158"/>
      <c r="G23" s="11">
        <v>1744138.2845899998</v>
      </c>
      <c r="H23" s="158"/>
      <c r="I23" s="11">
        <v>1720701.922</v>
      </c>
      <c r="J23" s="164">
        <f t="shared" si="0"/>
        <v>-1.3437215842956647</v>
      </c>
      <c r="K23" s="173"/>
    </row>
    <row r="24" spans="1:11" ht="15.75">
      <c r="A24" s="9">
        <v>18</v>
      </c>
      <c r="B24" s="13" t="s">
        <v>34</v>
      </c>
      <c r="C24" s="13"/>
      <c r="D24" s="158"/>
      <c r="E24" s="11">
        <v>2302660.458</v>
      </c>
      <c r="F24" s="158"/>
      <c r="G24" s="11">
        <v>1274558.171</v>
      </c>
      <c r="H24" s="158"/>
      <c r="I24" s="11">
        <v>984552.968</v>
      </c>
      <c r="J24" s="164">
        <f t="shared" si="0"/>
        <v>-22.753390908197318</v>
      </c>
      <c r="K24" s="173"/>
    </row>
    <row r="25" spans="1:11" ht="15.75">
      <c r="A25" s="9">
        <v>19</v>
      </c>
      <c r="B25" s="13" t="s">
        <v>35</v>
      </c>
      <c r="C25" s="13"/>
      <c r="D25" s="158"/>
      <c r="E25" s="11">
        <v>507606.621</v>
      </c>
      <c r="F25" s="158"/>
      <c r="G25" s="11">
        <v>278621.931</v>
      </c>
      <c r="H25" s="158"/>
      <c r="I25" s="11">
        <v>247977.479</v>
      </c>
      <c r="J25" s="164">
        <f t="shared" si="0"/>
        <v>-10.998578572050747</v>
      </c>
      <c r="K25" s="173"/>
    </row>
    <row r="26" spans="1:11" ht="15.75">
      <c r="A26" s="9">
        <v>20</v>
      </c>
      <c r="B26" s="13" t="s">
        <v>36</v>
      </c>
      <c r="C26" s="13"/>
      <c r="D26" s="158"/>
      <c r="E26" s="11">
        <v>1150302.013725</v>
      </c>
      <c r="F26" s="158"/>
      <c r="G26" s="11">
        <v>666570.44051</v>
      </c>
      <c r="H26" s="158"/>
      <c r="I26" s="11">
        <v>746567.884</v>
      </c>
      <c r="J26" s="164">
        <f t="shared" si="0"/>
        <v>12.00134878900316</v>
      </c>
      <c r="K26" s="173"/>
    </row>
    <row r="27" spans="1:11" ht="15.75">
      <c r="A27" s="9">
        <v>21</v>
      </c>
      <c r="B27" s="13" t="s">
        <v>37</v>
      </c>
      <c r="C27" s="13"/>
      <c r="D27" s="158"/>
      <c r="E27" s="11">
        <v>693633.748</v>
      </c>
      <c r="F27" s="158"/>
      <c r="G27" s="11">
        <v>500511.925</v>
      </c>
      <c r="H27" s="158"/>
      <c r="I27" s="11">
        <v>527101.383</v>
      </c>
      <c r="J27" s="164">
        <f t="shared" si="0"/>
        <v>5.312452445563622</v>
      </c>
      <c r="K27" s="173"/>
    </row>
    <row r="28" spans="1:11" ht="15.75">
      <c r="A28" s="9">
        <v>22</v>
      </c>
      <c r="B28" s="13" t="s">
        <v>38</v>
      </c>
      <c r="C28" s="13"/>
      <c r="D28" s="158"/>
      <c r="E28" s="11">
        <v>727456.869</v>
      </c>
      <c r="F28" s="158"/>
      <c r="G28" s="11">
        <v>429987.055</v>
      </c>
      <c r="H28" s="158"/>
      <c r="I28" s="11">
        <v>457342.164</v>
      </c>
      <c r="J28" s="164">
        <f t="shared" si="0"/>
        <v>6.361844776931719</v>
      </c>
      <c r="K28" s="173"/>
    </row>
    <row r="29" spans="1:11" ht="15.75">
      <c r="A29" s="9">
        <v>23</v>
      </c>
      <c r="B29" s="13" t="s">
        <v>39</v>
      </c>
      <c r="C29" s="13"/>
      <c r="D29" s="158"/>
      <c r="E29" s="11">
        <v>595091.55978</v>
      </c>
      <c r="F29" s="158"/>
      <c r="G29" s="11">
        <v>365309.29078</v>
      </c>
      <c r="H29" s="158"/>
      <c r="I29" s="11">
        <v>404353.674</v>
      </c>
      <c r="J29" s="164">
        <f t="shared" si="0"/>
        <v>10.68803455193634</v>
      </c>
      <c r="K29" s="173"/>
    </row>
    <row r="30" spans="1:11" ht="15.75">
      <c r="A30" s="9">
        <v>24</v>
      </c>
      <c r="B30" s="13" t="s">
        <v>40</v>
      </c>
      <c r="C30" s="13"/>
      <c r="D30" s="158"/>
      <c r="E30" s="11">
        <v>211757.70053</v>
      </c>
      <c r="F30" s="158"/>
      <c r="G30" s="11">
        <v>146897.60188</v>
      </c>
      <c r="H30" s="158"/>
      <c r="I30" s="11">
        <v>52362.705</v>
      </c>
      <c r="J30" s="164">
        <f t="shared" si="0"/>
        <v>-64.35428194207358</v>
      </c>
      <c r="K30" s="173"/>
    </row>
    <row r="31" spans="1:11" ht="15.75">
      <c r="A31" s="9">
        <v>25</v>
      </c>
      <c r="B31" s="13" t="s">
        <v>41</v>
      </c>
      <c r="C31" s="13"/>
      <c r="D31" s="158"/>
      <c r="E31" s="11">
        <v>2363112.476</v>
      </c>
      <c r="F31" s="158"/>
      <c r="G31" s="11">
        <v>1565841.934</v>
      </c>
      <c r="H31" s="158"/>
      <c r="I31" s="11">
        <v>948733.188</v>
      </c>
      <c r="J31" s="164">
        <f t="shared" si="0"/>
        <v>-39.41066672186849</v>
      </c>
      <c r="K31" s="173"/>
    </row>
    <row r="32" spans="1:11" ht="15.75">
      <c r="A32" s="9">
        <v>26</v>
      </c>
      <c r="B32" s="13" t="s">
        <v>42</v>
      </c>
      <c r="C32" s="13"/>
      <c r="D32" s="158"/>
      <c r="E32" s="11">
        <v>10276634.265</v>
      </c>
      <c r="F32" s="158"/>
      <c r="G32" s="11">
        <v>6924475.256</v>
      </c>
      <c r="H32" s="158"/>
      <c r="I32" s="11">
        <v>2832638.988</v>
      </c>
      <c r="J32" s="164">
        <f t="shared" si="0"/>
        <v>-59.09236608874381</v>
      </c>
      <c r="K32" s="173"/>
    </row>
    <row r="33" spans="1:11" ht="15.75">
      <c r="A33" s="9">
        <v>27</v>
      </c>
      <c r="B33" s="13" t="s">
        <v>43</v>
      </c>
      <c r="C33" s="13"/>
      <c r="D33" s="158"/>
      <c r="E33" s="11">
        <v>1662156.908</v>
      </c>
      <c r="F33" s="158"/>
      <c r="G33" s="11">
        <v>977148.679</v>
      </c>
      <c r="H33" s="158"/>
      <c r="I33" s="11">
        <v>561500.73</v>
      </c>
      <c r="J33" s="164">
        <f t="shared" si="0"/>
        <v>-42.536817367994416</v>
      </c>
      <c r="K33" s="173"/>
    </row>
    <row r="34" spans="1:11" ht="15.75">
      <c r="A34" s="9">
        <v>28</v>
      </c>
      <c r="B34" s="13" t="s">
        <v>44</v>
      </c>
      <c r="C34" s="13"/>
      <c r="D34" s="158"/>
      <c r="E34" s="11">
        <v>790026.071</v>
      </c>
      <c r="F34" s="158"/>
      <c r="G34" s="11">
        <v>587523.042</v>
      </c>
      <c r="H34" s="158"/>
      <c r="I34" s="11">
        <v>219164.638</v>
      </c>
      <c r="J34" s="164">
        <f t="shared" si="0"/>
        <v>-62.69684381161684</v>
      </c>
      <c r="K34" s="173"/>
    </row>
    <row r="35" spans="1:11" ht="15.75">
      <c r="A35" s="9">
        <v>29</v>
      </c>
      <c r="B35" s="13" t="s">
        <v>45</v>
      </c>
      <c r="C35" s="13"/>
      <c r="D35" s="158"/>
      <c r="E35" s="11">
        <f>E36-SUM(E7:E34)</f>
        <v>19443441.249514997</v>
      </c>
      <c r="F35" s="158"/>
      <c r="G35" s="11">
        <v>10525913.029805</v>
      </c>
      <c r="H35" s="158"/>
      <c r="I35" s="11">
        <v>6538784.189</v>
      </c>
      <c r="J35" s="164">
        <f t="shared" si="0"/>
        <v>-37.87917332696093</v>
      </c>
      <c r="K35" s="173"/>
    </row>
    <row r="36" spans="1:10" ht="15.75">
      <c r="A36" s="17"/>
      <c r="B36" s="18" t="s">
        <v>46</v>
      </c>
      <c r="C36" s="18"/>
      <c r="D36" s="157"/>
      <c r="E36" s="162">
        <v>86640461.907</v>
      </c>
      <c r="F36" s="145"/>
      <c r="G36" s="162">
        <v>50979701.905980006</v>
      </c>
      <c r="H36" s="162"/>
      <c r="I36" s="162">
        <v>36331713.842</v>
      </c>
      <c r="J36" s="165">
        <f t="shared" si="0"/>
        <v>-28.732981002899464</v>
      </c>
    </row>
  </sheetData>
  <sheetProtection/>
  <mergeCells count="8">
    <mergeCell ref="D5:E5"/>
    <mergeCell ref="F5:G5"/>
    <mergeCell ref="H5:I5"/>
    <mergeCell ref="A1:J1"/>
    <mergeCell ref="A2:J2"/>
    <mergeCell ref="D4:E4"/>
    <mergeCell ref="F4:G4"/>
    <mergeCell ref="H4:I4"/>
  </mergeCells>
  <printOptions/>
  <pageMargins left="0.25" right="0.25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58" bestFit="1" customWidth="1"/>
    <col min="2" max="2" width="44.00390625" style="58" customWidth="1"/>
    <col min="3" max="3" width="14.00390625" style="58" bestFit="1" customWidth="1"/>
    <col min="4" max="4" width="18.28125" style="58" bestFit="1" customWidth="1"/>
    <col min="5" max="5" width="22.7109375" style="58" bestFit="1" customWidth="1"/>
    <col min="6" max="6" width="10.421875" style="58" bestFit="1" customWidth="1"/>
    <col min="7" max="7" width="7.57421875" style="58" bestFit="1" customWidth="1"/>
    <col min="8" max="8" width="20.8515625" style="58" customWidth="1"/>
    <col min="9" max="16384" width="9.140625" style="58" customWidth="1"/>
  </cols>
  <sheetData>
    <row r="1" spans="1:6" ht="18.75">
      <c r="A1" s="186" t="s">
        <v>56</v>
      </c>
      <c r="B1" s="186"/>
      <c r="C1" s="186"/>
      <c r="D1" s="186"/>
      <c r="E1" s="186"/>
      <c r="F1" s="186"/>
    </row>
    <row r="2" spans="1:6" ht="18.75">
      <c r="A2" s="186" t="s">
        <v>129</v>
      </c>
      <c r="B2" s="186"/>
      <c r="C2" s="186"/>
      <c r="D2" s="186"/>
      <c r="E2" s="186"/>
      <c r="F2" s="186"/>
    </row>
    <row r="3" spans="1:6" ht="15.75">
      <c r="A3" s="22"/>
      <c r="B3" s="59"/>
      <c r="C3" s="59" t="s">
        <v>87</v>
      </c>
      <c r="D3" s="59"/>
      <c r="E3" s="60" t="s">
        <v>2</v>
      </c>
      <c r="F3" s="59"/>
    </row>
    <row r="4" spans="1:6" ht="15.75">
      <c r="A4" s="61" t="s">
        <v>6</v>
      </c>
      <c r="B4" s="62" t="s">
        <v>7</v>
      </c>
      <c r="C4" s="102" t="s">
        <v>57</v>
      </c>
      <c r="D4" s="102" t="s">
        <v>57</v>
      </c>
      <c r="E4" s="102" t="s">
        <v>58</v>
      </c>
      <c r="F4" s="26" t="s">
        <v>5</v>
      </c>
    </row>
    <row r="5" spans="1:6" ht="15.75">
      <c r="A5" s="73"/>
      <c r="B5" s="63"/>
      <c r="C5" s="103" t="s">
        <v>59</v>
      </c>
      <c r="D5" s="103" t="s">
        <v>59</v>
      </c>
      <c r="E5" s="103" t="s">
        <v>60</v>
      </c>
      <c r="F5" s="64" t="s">
        <v>10</v>
      </c>
    </row>
    <row r="6" spans="1:6" ht="15.75">
      <c r="A6" s="74"/>
      <c r="B6" s="44"/>
      <c r="C6" s="159" t="s">
        <v>9</v>
      </c>
      <c r="D6" s="104" t="s">
        <v>128</v>
      </c>
      <c r="E6" s="104" t="s">
        <v>128</v>
      </c>
      <c r="F6" s="101"/>
    </row>
    <row r="7" spans="1:8" ht="15.75">
      <c r="A7" s="73">
        <v>1</v>
      </c>
      <c r="B7" s="65" t="s">
        <v>61</v>
      </c>
      <c r="C7" s="11">
        <v>79769130.437</v>
      </c>
      <c r="D7" s="11">
        <v>45932876.582</v>
      </c>
      <c r="E7" s="11">
        <v>33287358.533</v>
      </c>
      <c r="F7" s="10">
        <f>E7/D7*100-100</f>
        <v>-27.53042916096284</v>
      </c>
      <c r="G7" s="174"/>
      <c r="H7" s="112"/>
    </row>
    <row r="8" spans="1:8" ht="15.75">
      <c r="A8" s="73">
        <v>2</v>
      </c>
      <c r="B8" s="65" t="s">
        <v>62</v>
      </c>
      <c r="C8" s="11">
        <v>112165082.368</v>
      </c>
      <c r="D8" s="11">
        <v>67476893.649</v>
      </c>
      <c r="E8" s="11">
        <v>24932680.869</v>
      </c>
      <c r="F8" s="10">
        <f aca="true" t="shared" si="0" ref="F8:F36">E8/D8*100-100</f>
        <v>-63.050046437089506</v>
      </c>
      <c r="G8" s="174"/>
      <c r="H8" s="112"/>
    </row>
    <row r="9" spans="1:8" ht="15.75">
      <c r="A9" s="73">
        <v>3</v>
      </c>
      <c r="B9" s="65" t="s">
        <v>63</v>
      </c>
      <c r="C9" s="11">
        <v>49386015.023</v>
      </c>
      <c r="D9" s="11">
        <v>28149512.686</v>
      </c>
      <c r="E9" s="11">
        <v>23930096.745</v>
      </c>
      <c r="F9" s="10">
        <f t="shared" si="0"/>
        <v>-14.98930368019657</v>
      </c>
      <c r="G9" s="174"/>
      <c r="H9" s="112"/>
    </row>
    <row r="10" spans="1:8" ht="15.75">
      <c r="A10" s="73">
        <v>4</v>
      </c>
      <c r="B10" s="65" t="s">
        <v>64</v>
      </c>
      <c r="C10" s="11">
        <v>51016530.946</v>
      </c>
      <c r="D10" s="11">
        <v>29443745.533</v>
      </c>
      <c r="E10" s="11">
        <v>22057294.765</v>
      </c>
      <c r="F10" s="10">
        <f t="shared" si="0"/>
        <v>-25.08665468434171</v>
      </c>
      <c r="G10" s="174"/>
      <c r="H10" s="112"/>
    </row>
    <row r="11" spans="1:8" ht="15.75">
      <c r="A11" s="73">
        <v>5</v>
      </c>
      <c r="B11" s="66" t="s">
        <v>66</v>
      </c>
      <c r="C11" s="11">
        <v>35121450.627</v>
      </c>
      <c r="D11" s="11">
        <v>20470975.073</v>
      </c>
      <c r="E11" s="11">
        <v>18071223.471</v>
      </c>
      <c r="F11" s="10">
        <f t="shared" si="0"/>
        <v>-11.722702965747473</v>
      </c>
      <c r="G11" s="174"/>
      <c r="H11" s="112"/>
    </row>
    <row r="12" spans="1:8" ht="15.75">
      <c r="A12" s="73">
        <v>6</v>
      </c>
      <c r="B12" s="65" t="s">
        <v>65</v>
      </c>
      <c r="C12" s="11">
        <v>19316099.444</v>
      </c>
      <c r="D12" s="11">
        <v>11594822.757</v>
      </c>
      <c r="E12" s="11">
        <v>12265416.539</v>
      </c>
      <c r="F12" s="10">
        <f t="shared" si="0"/>
        <v>5.78356216437335</v>
      </c>
      <c r="G12" s="174"/>
      <c r="H12" s="112"/>
    </row>
    <row r="13" spans="1:8" ht="15.75">
      <c r="A13" s="73">
        <v>7</v>
      </c>
      <c r="B13" s="67" t="s">
        <v>67</v>
      </c>
      <c r="C13" s="11">
        <v>36125841.041999996</v>
      </c>
      <c r="D13" s="11">
        <v>19760916.487</v>
      </c>
      <c r="E13" s="11">
        <v>15317671.397</v>
      </c>
      <c r="F13" s="10">
        <f t="shared" si="0"/>
        <v>-22.48501527205508</v>
      </c>
      <c r="G13" s="174"/>
      <c r="H13" s="112"/>
    </row>
    <row r="14" spans="1:8" ht="15.75">
      <c r="A14" s="73">
        <v>8</v>
      </c>
      <c r="B14" s="67" t="s">
        <v>68</v>
      </c>
      <c r="C14" s="11">
        <v>8494198.55</v>
      </c>
      <c r="D14" s="11">
        <v>1849214.497</v>
      </c>
      <c r="E14" s="11">
        <v>9573978.373</v>
      </c>
      <c r="F14" s="10">
        <f t="shared" si="0"/>
        <v>417.7321716075644</v>
      </c>
      <c r="G14" s="174"/>
      <c r="H14" s="112"/>
    </row>
    <row r="15" spans="1:8" ht="15.75">
      <c r="A15" s="73">
        <v>9</v>
      </c>
      <c r="B15" s="65" t="s">
        <v>69</v>
      </c>
      <c r="C15" s="11">
        <v>10293722.301</v>
      </c>
      <c r="D15" s="11">
        <v>7051847.082</v>
      </c>
      <c r="E15" s="11">
        <v>6671778.066</v>
      </c>
      <c r="F15" s="10">
        <f t="shared" si="0"/>
        <v>-5.389637800997349</v>
      </c>
      <c r="G15" s="174"/>
      <c r="H15" s="112"/>
    </row>
    <row r="16" spans="1:8" ht="15.75">
      <c r="A16" s="73">
        <v>10</v>
      </c>
      <c r="B16" s="65" t="s">
        <v>71</v>
      </c>
      <c r="C16" s="11">
        <v>14307346.926</v>
      </c>
      <c r="D16" s="11">
        <v>8828361.062</v>
      </c>
      <c r="E16" s="11">
        <v>7551736.289</v>
      </c>
      <c r="F16" s="10">
        <f t="shared" si="0"/>
        <v>-14.460495714147768</v>
      </c>
      <c r="G16" s="174"/>
      <c r="H16" s="112"/>
    </row>
    <row r="17" spans="1:8" ht="15.75">
      <c r="A17" s="73">
        <v>11</v>
      </c>
      <c r="B17" s="65" t="s">
        <v>70</v>
      </c>
      <c r="C17" s="11">
        <v>21588562.52761</v>
      </c>
      <c r="D17" s="11">
        <v>10883244.41269</v>
      </c>
      <c r="E17" s="11">
        <v>15602824.567</v>
      </c>
      <c r="F17" s="10">
        <f t="shared" si="0"/>
        <v>43.365562467814385</v>
      </c>
      <c r="G17" s="174"/>
      <c r="H17" s="112"/>
    </row>
    <row r="18" spans="1:8" ht="15.75">
      <c r="A18" s="73">
        <v>12</v>
      </c>
      <c r="B18" s="108" t="s">
        <v>118</v>
      </c>
      <c r="C18" s="105">
        <f>24787812621/1000</f>
        <v>24787812.621</v>
      </c>
      <c r="D18" s="11">
        <v>16859935.587</v>
      </c>
      <c r="E18" s="11">
        <v>4382354.61</v>
      </c>
      <c r="F18" s="10">
        <f t="shared" si="0"/>
        <v>-74.00728735061685</v>
      </c>
      <c r="G18" s="174"/>
      <c r="H18" s="112"/>
    </row>
    <row r="19" spans="1:8" ht="15.75">
      <c r="A19" s="73">
        <v>13</v>
      </c>
      <c r="B19" s="65" t="s">
        <v>72</v>
      </c>
      <c r="C19" s="11">
        <v>15707966.124</v>
      </c>
      <c r="D19" s="11">
        <v>8231479.947</v>
      </c>
      <c r="E19" s="11">
        <v>8366347.08</v>
      </c>
      <c r="F19" s="10">
        <f t="shared" si="0"/>
        <v>1.6384311675223557</v>
      </c>
      <c r="G19" s="174"/>
      <c r="H19" s="112"/>
    </row>
    <row r="20" spans="1:8" ht="15.75">
      <c r="A20" s="73">
        <v>14</v>
      </c>
      <c r="B20" s="66" t="s">
        <v>73</v>
      </c>
      <c r="C20" s="11">
        <v>12483276.593</v>
      </c>
      <c r="D20" s="11">
        <v>7124571.16</v>
      </c>
      <c r="E20" s="11">
        <v>6370632.363</v>
      </c>
      <c r="F20" s="10">
        <f t="shared" si="0"/>
        <v>-10.582234075124319</v>
      </c>
      <c r="G20" s="174"/>
      <c r="H20" s="112"/>
    </row>
    <row r="21" spans="1:8" ht="15.75">
      <c r="A21" s="73">
        <v>15</v>
      </c>
      <c r="B21" s="68" t="s">
        <v>74</v>
      </c>
      <c r="C21" s="11">
        <v>9221719.461</v>
      </c>
      <c r="D21" s="11">
        <v>6016613.845</v>
      </c>
      <c r="E21" s="11">
        <v>4476146.829</v>
      </c>
      <c r="F21" s="10">
        <f t="shared" si="0"/>
        <v>-25.60355468516859</v>
      </c>
      <c r="G21" s="174"/>
      <c r="H21" s="112"/>
    </row>
    <row r="22" spans="1:8" ht="15.75">
      <c r="A22" s="73">
        <v>16</v>
      </c>
      <c r="B22" s="65" t="s">
        <v>75</v>
      </c>
      <c r="C22" s="11">
        <v>8849641.594</v>
      </c>
      <c r="D22" s="11">
        <v>5230070.718</v>
      </c>
      <c r="E22" s="11">
        <v>4534621.345</v>
      </c>
      <c r="F22" s="10">
        <f t="shared" si="0"/>
        <v>-13.297131348654943</v>
      </c>
      <c r="G22" s="174"/>
      <c r="H22" s="112"/>
    </row>
    <row r="23" spans="1:8" ht="15.75">
      <c r="A23" s="73">
        <v>17</v>
      </c>
      <c r="B23" s="65" t="s">
        <v>77</v>
      </c>
      <c r="C23" s="11">
        <v>15649694.796</v>
      </c>
      <c r="D23" s="11">
        <v>7705050.853</v>
      </c>
      <c r="E23" s="11">
        <v>2820037.077</v>
      </c>
      <c r="F23" s="10">
        <f t="shared" si="0"/>
        <v>-63.40014970956351</v>
      </c>
      <c r="G23" s="174"/>
      <c r="H23" s="112"/>
    </row>
    <row r="24" spans="1:8" ht="15.75">
      <c r="A24" s="73">
        <v>18</v>
      </c>
      <c r="B24" s="68" t="s">
        <v>76</v>
      </c>
      <c r="C24" s="11">
        <v>8187984.138</v>
      </c>
      <c r="D24" s="11">
        <v>3960413.651</v>
      </c>
      <c r="E24" s="11">
        <v>3307699.384</v>
      </c>
      <c r="F24" s="10">
        <f t="shared" si="0"/>
        <v>-16.48096195293111</v>
      </c>
      <c r="G24" s="174"/>
      <c r="H24" s="112"/>
    </row>
    <row r="25" spans="1:8" ht="15.75">
      <c r="A25" s="73">
        <v>19</v>
      </c>
      <c r="B25" s="68" t="s">
        <v>78</v>
      </c>
      <c r="C25" s="11">
        <v>6342103.293</v>
      </c>
      <c r="D25" s="11">
        <v>3635985.021</v>
      </c>
      <c r="E25" s="11">
        <v>2670272.887</v>
      </c>
      <c r="F25" s="10">
        <f t="shared" si="0"/>
        <v>-26.559849075901894</v>
      </c>
      <c r="G25" s="174"/>
      <c r="H25" s="112"/>
    </row>
    <row r="26" spans="1:8" ht="15.75">
      <c r="A26" s="73">
        <v>20</v>
      </c>
      <c r="B26" s="68" t="s">
        <v>79</v>
      </c>
      <c r="C26" s="11">
        <v>4484229.649</v>
      </c>
      <c r="D26" s="11">
        <v>2926641.697</v>
      </c>
      <c r="E26" s="11">
        <v>2729842.805</v>
      </c>
      <c r="F26" s="10">
        <f t="shared" si="0"/>
        <v>-6.724393088560575</v>
      </c>
      <c r="G26" s="174"/>
      <c r="H26" s="112"/>
    </row>
    <row r="27" spans="1:8" ht="15.75">
      <c r="A27" s="73">
        <v>21</v>
      </c>
      <c r="B27" s="68" t="s">
        <v>43</v>
      </c>
      <c r="C27" s="11">
        <v>4922039.744</v>
      </c>
      <c r="D27" s="11">
        <v>3371611.163</v>
      </c>
      <c r="E27" s="11">
        <v>2373083.996</v>
      </c>
      <c r="F27" s="10">
        <f t="shared" si="0"/>
        <v>-29.615727280708384</v>
      </c>
      <c r="G27" s="174"/>
      <c r="H27" s="112"/>
    </row>
    <row r="28" spans="1:8" ht="15.75">
      <c r="A28" s="73">
        <v>22</v>
      </c>
      <c r="B28" s="65" t="s">
        <v>80</v>
      </c>
      <c r="C28" s="11">
        <v>3484783.589</v>
      </c>
      <c r="D28" s="11">
        <v>2118229.078</v>
      </c>
      <c r="E28" s="11">
        <v>1733687.483</v>
      </c>
      <c r="F28" s="10">
        <f t="shared" si="0"/>
        <v>-18.153919186260936</v>
      </c>
      <c r="G28" s="174"/>
      <c r="H28" s="112"/>
    </row>
    <row r="29" spans="1:8" ht="15.75">
      <c r="A29" s="73">
        <v>23</v>
      </c>
      <c r="B29" s="68" t="s">
        <v>84</v>
      </c>
      <c r="C29" s="11">
        <v>2752629.807</v>
      </c>
      <c r="D29" s="11">
        <v>1612708.88</v>
      </c>
      <c r="E29" s="11">
        <v>2485730.61</v>
      </c>
      <c r="F29" s="10">
        <f t="shared" si="0"/>
        <v>54.13387008819598</v>
      </c>
      <c r="G29" s="174"/>
      <c r="H29" s="112"/>
    </row>
    <row r="30" spans="1:8" ht="15.75">
      <c r="A30" s="73">
        <v>24</v>
      </c>
      <c r="B30" s="68" t="s">
        <v>82</v>
      </c>
      <c r="C30" s="11">
        <v>3707318.536</v>
      </c>
      <c r="D30" s="11">
        <v>2367518.087</v>
      </c>
      <c r="E30" s="11">
        <v>1716792.175</v>
      </c>
      <c r="F30" s="10">
        <f t="shared" si="0"/>
        <v>-27.485572996173687</v>
      </c>
      <c r="G30" s="174"/>
      <c r="H30" s="112"/>
    </row>
    <row r="31" spans="1:8" ht="15.75">
      <c r="A31" s="73">
        <v>25</v>
      </c>
      <c r="B31" s="65" t="s">
        <v>81</v>
      </c>
      <c r="C31" s="11">
        <v>4964571.687</v>
      </c>
      <c r="D31" s="11">
        <v>2949662.585</v>
      </c>
      <c r="E31" s="11">
        <v>1502745.397</v>
      </c>
      <c r="F31" s="10">
        <f t="shared" si="0"/>
        <v>-49.05365092800944</v>
      </c>
      <c r="G31" s="174"/>
      <c r="H31" s="112"/>
    </row>
    <row r="32" spans="1:8" ht="15.75">
      <c r="A32" s="73">
        <v>26</v>
      </c>
      <c r="B32" s="65" t="s">
        <v>83</v>
      </c>
      <c r="C32" s="11">
        <v>8401446.017</v>
      </c>
      <c r="D32" s="11">
        <v>3783104.346</v>
      </c>
      <c r="E32" s="11">
        <v>2589520.965</v>
      </c>
      <c r="F32" s="10">
        <f t="shared" si="0"/>
        <v>-31.550369004809895</v>
      </c>
      <c r="G32" s="174"/>
      <c r="H32" s="112"/>
    </row>
    <row r="33" spans="1:8" ht="15.75">
      <c r="A33" s="73">
        <v>27</v>
      </c>
      <c r="B33" s="68" t="s">
        <v>85</v>
      </c>
      <c r="C33" s="11">
        <v>2124482.05</v>
      </c>
      <c r="D33" s="11">
        <v>1541510.159</v>
      </c>
      <c r="E33" s="11">
        <v>801498.081</v>
      </c>
      <c r="F33" s="10">
        <f t="shared" si="0"/>
        <v>-48.00565689946906</v>
      </c>
      <c r="G33" s="174"/>
      <c r="H33" s="112"/>
    </row>
    <row r="34" spans="1:8" ht="15.75">
      <c r="A34" s="73">
        <v>28</v>
      </c>
      <c r="B34" s="65" t="s">
        <v>86</v>
      </c>
      <c r="C34" s="11">
        <v>2110922.111</v>
      </c>
      <c r="D34" s="11">
        <v>1181440.004</v>
      </c>
      <c r="E34" s="11">
        <v>646975.252</v>
      </c>
      <c r="F34" s="10">
        <f t="shared" si="0"/>
        <v>-45.238416694073614</v>
      </c>
      <c r="G34" s="174"/>
      <c r="H34" s="112"/>
    </row>
    <row r="35" spans="1:8" ht="15.75">
      <c r="A35" s="73">
        <v>29</v>
      </c>
      <c r="B35" s="65" t="s">
        <v>45</v>
      </c>
      <c r="C35" s="106">
        <f>C36-SUM(C7:C34)</f>
        <v>208814653.08950007</v>
      </c>
      <c r="D35" s="11">
        <v>118479323.7865</v>
      </c>
      <c r="E35" s="11">
        <v>98824858.714</v>
      </c>
      <c r="F35" s="10">
        <f t="shared" si="0"/>
        <v>-16.588940959789227</v>
      </c>
      <c r="G35" s="174"/>
      <c r="H35" s="112"/>
    </row>
    <row r="36" spans="1:8" s="70" customFormat="1" ht="15.75">
      <c r="A36" s="100"/>
      <c r="B36" s="69" t="s">
        <v>46</v>
      </c>
      <c r="C36" s="107">
        <v>784581255.09111</v>
      </c>
      <c r="D36" s="193">
        <v>450538280.38819003</v>
      </c>
      <c r="E36" s="193">
        <v>341594906.667</v>
      </c>
      <c r="F36" s="19">
        <f t="shared" si="0"/>
        <v>-24.180714150931394</v>
      </c>
      <c r="G36" s="174"/>
      <c r="H36" s="112"/>
    </row>
    <row r="37" spans="1:6" ht="15.75">
      <c r="A37" s="22"/>
      <c r="D37" s="71"/>
      <c r="E37" s="72"/>
      <c r="F37" s="22"/>
    </row>
  </sheetData>
  <sheetProtection/>
  <mergeCells count="2">
    <mergeCell ref="A1:F1"/>
    <mergeCell ref="A2:F2"/>
  </mergeCells>
  <printOptions/>
  <pageMargins left="0.7" right="0.7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3">
      <selection activeCell="B2" sqref="B2:E2"/>
    </sheetView>
  </sheetViews>
  <sheetFormatPr defaultColWidth="9.140625" defaultRowHeight="15"/>
  <cols>
    <col min="1" max="1" width="4.8515625" style="115" bestFit="1" customWidth="1"/>
    <col min="2" max="2" width="17.140625" style="115" customWidth="1"/>
    <col min="3" max="4" width="22.7109375" style="115" bestFit="1" customWidth="1"/>
    <col min="5" max="5" width="13.57421875" style="115" bestFit="1" customWidth="1"/>
    <col min="6" max="16384" width="9.140625" style="115" customWidth="1"/>
  </cols>
  <sheetData>
    <row r="1" spans="1:5" ht="18.75">
      <c r="A1" s="137"/>
      <c r="B1" s="187" t="s">
        <v>88</v>
      </c>
      <c r="C1" s="187"/>
      <c r="D1" s="187"/>
      <c r="E1" s="187"/>
    </row>
    <row r="2" spans="2:5" ht="15">
      <c r="B2" s="188" t="s">
        <v>131</v>
      </c>
      <c r="C2" s="188"/>
      <c r="D2" s="188"/>
      <c r="E2" s="188"/>
    </row>
    <row r="3" spans="2:5" ht="15">
      <c r="B3" s="116" t="s">
        <v>89</v>
      </c>
      <c r="C3" s="117"/>
      <c r="D3" s="117"/>
      <c r="E3" s="118" t="s">
        <v>48</v>
      </c>
    </row>
    <row r="4" spans="1:5" ht="15">
      <c r="A4" s="119" t="s">
        <v>120</v>
      </c>
      <c r="B4" s="120" t="s">
        <v>117</v>
      </c>
      <c r="C4" s="121" t="s">
        <v>90</v>
      </c>
      <c r="D4" s="121" t="s">
        <v>4</v>
      </c>
      <c r="E4" s="132" t="s">
        <v>91</v>
      </c>
    </row>
    <row r="5" spans="1:5" ht="15">
      <c r="A5" s="122"/>
      <c r="B5" s="123"/>
      <c r="C5" s="141" t="s">
        <v>130</v>
      </c>
      <c r="D5" s="141" t="s">
        <v>130</v>
      </c>
      <c r="E5" s="133"/>
    </row>
    <row r="6" spans="1:5" ht="15">
      <c r="A6" s="124">
        <v>1</v>
      </c>
      <c r="B6" s="194" t="s">
        <v>92</v>
      </c>
      <c r="C6" s="139">
        <v>31.836779572</v>
      </c>
      <c r="D6" s="139">
        <v>20.22045674</v>
      </c>
      <c r="E6" s="125">
        <f>+D6/C6*100-100</f>
        <v>-36.48711643628803</v>
      </c>
    </row>
    <row r="7" spans="1:5" ht="15">
      <c r="A7" s="124">
        <v>2</v>
      </c>
      <c r="B7" s="195" t="s">
        <v>93</v>
      </c>
      <c r="C7" s="139">
        <v>4.473647484705</v>
      </c>
      <c r="D7" s="139">
        <v>5.008427209</v>
      </c>
      <c r="E7" s="125">
        <f aca="true" t="shared" si="0" ref="E7:E20">+D7/C7*100-100</f>
        <v>11.953997853504617</v>
      </c>
    </row>
    <row r="8" spans="1:5" ht="15">
      <c r="A8" s="124">
        <v>3</v>
      </c>
      <c r="B8" s="195" t="s">
        <v>94</v>
      </c>
      <c r="C8" s="139">
        <v>1.8797937190999998</v>
      </c>
      <c r="D8" s="139">
        <v>1.761703592</v>
      </c>
      <c r="E8" s="125">
        <f t="shared" si="0"/>
        <v>-6.282079033466431</v>
      </c>
    </row>
    <row r="9" spans="1:5" ht="15">
      <c r="A9" s="124">
        <v>4</v>
      </c>
      <c r="B9" s="195" t="s">
        <v>95</v>
      </c>
      <c r="C9" s="139">
        <v>1.2878147049400002</v>
      </c>
      <c r="D9" s="139">
        <v>1.667252825</v>
      </c>
      <c r="E9" s="125">
        <f t="shared" si="0"/>
        <v>29.46372009921086</v>
      </c>
    </row>
    <row r="10" spans="1:5" ht="15">
      <c r="A10" s="124">
        <v>5</v>
      </c>
      <c r="B10" s="195" t="s">
        <v>101</v>
      </c>
      <c r="C10" s="139">
        <v>0.978427501</v>
      </c>
      <c r="D10" s="139">
        <v>0.76370759</v>
      </c>
      <c r="E10" s="125">
        <f t="shared" si="0"/>
        <v>-21.945408400780437</v>
      </c>
    </row>
    <row r="11" spans="1:5" ht="15">
      <c r="A11" s="124">
        <v>6</v>
      </c>
      <c r="B11" s="195" t="s">
        <v>97</v>
      </c>
      <c r="C11" s="139">
        <v>0.790871061545</v>
      </c>
      <c r="D11" s="139">
        <v>0.733964157</v>
      </c>
      <c r="E11" s="125">
        <f t="shared" si="0"/>
        <v>-7.1954718426326</v>
      </c>
    </row>
    <row r="12" spans="1:5" ht="15">
      <c r="A12" s="124">
        <v>7</v>
      </c>
      <c r="B12" s="195" t="s">
        <v>99</v>
      </c>
      <c r="C12" s="139">
        <v>1.8598525215</v>
      </c>
      <c r="D12" s="139">
        <v>0.661831703</v>
      </c>
      <c r="E12" s="125">
        <f t="shared" si="0"/>
        <v>-64.41482884534186</v>
      </c>
    </row>
    <row r="13" spans="1:5" ht="15">
      <c r="A13" s="124">
        <v>8</v>
      </c>
      <c r="B13" s="195" t="s">
        <v>98</v>
      </c>
      <c r="C13" s="139">
        <v>0.7581680987899999</v>
      </c>
      <c r="D13" s="139">
        <v>0.619022459</v>
      </c>
      <c r="E13" s="125">
        <f t="shared" si="0"/>
        <v>-18.35287451583227</v>
      </c>
    </row>
    <row r="14" spans="1:5" ht="15">
      <c r="A14" s="124">
        <v>9</v>
      </c>
      <c r="B14" s="195" t="s">
        <v>96</v>
      </c>
      <c r="C14" s="139">
        <v>0.78082392837</v>
      </c>
      <c r="D14" s="139">
        <v>0.594433708</v>
      </c>
      <c r="E14" s="125">
        <f t="shared" si="0"/>
        <v>-23.870966756756147</v>
      </c>
    </row>
    <row r="15" spans="1:5" ht="15">
      <c r="A15" s="124">
        <v>10</v>
      </c>
      <c r="B15" s="195" t="s">
        <v>100</v>
      </c>
      <c r="C15" s="139">
        <v>0.5696315295</v>
      </c>
      <c r="D15" s="139">
        <v>0.530558831</v>
      </c>
      <c r="E15" s="125">
        <f t="shared" si="0"/>
        <v>-6.8592935040475</v>
      </c>
    </row>
    <row r="16" spans="1:5" ht="15">
      <c r="A16" s="124">
        <v>11</v>
      </c>
      <c r="B16" s="195" t="s">
        <v>103</v>
      </c>
      <c r="C16" s="139">
        <v>0.867892473</v>
      </c>
      <c r="D16" s="139">
        <v>0.472790446</v>
      </c>
      <c r="E16" s="125">
        <f t="shared" si="0"/>
        <v>-45.524306212066904</v>
      </c>
    </row>
    <row r="17" spans="1:5" ht="15">
      <c r="A17" s="124">
        <v>12</v>
      </c>
      <c r="B17" s="195" t="s">
        <v>102</v>
      </c>
      <c r="C17" s="139">
        <v>0.279364460565</v>
      </c>
      <c r="D17" s="139">
        <v>0.32126017</v>
      </c>
      <c r="E17" s="125">
        <f t="shared" si="0"/>
        <v>14.996792845542402</v>
      </c>
    </row>
    <row r="18" spans="1:5" ht="15">
      <c r="A18" s="124">
        <v>13</v>
      </c>
      <c r="B18" s="195" t="s">
        <v>104</v>
      </c>
      <c r="C18" s="139">
        <v>0.35643647030000003</v>
      </c>
      <c r="D18" s="139">
        <v>0.308525303</v>
      </c>
      <c r="E18" s="125">
        <f t="shared" si="0"/>
        <v>-13.441712981748168</v>
      </c>
    </row>
    <row r="19" spans="1:5" ht="15">
      <c r="A19" s="124">
        <v>14</v>
      </c>
      <c r="B19" s="195" t="s">
        <v>132</v>
      </c>
      <c r="C19" s="139">
        <v>0.4187221085</v>
      </c>
      <c r="D19" s="139">
        <v>0.228386456</v>
      </c>
      <c r="E19" s="125">
        <f t="shared" si="0"/>
        <v>-45.45631783854088</v>
      </c>
    </row>
    <row r="20" spans="1:5" ht="15">
      <c r="A20" s="124">
        <v>15</v>
      </c>
      <c r="B20" s="122" t="s">
        <v>45</v>
      </c>
      <c r="C20" s="126">
        <f>+C21-SUM(C6:C19)</f>
        <v>3.841774366185007</v>
      </c>
      <c r="D20" s="126">
        <f>+D21-SUM(D6:D19)</f>
        <v>2.437678810999998</v>
      </c>
      <c r="E20" s="125">
        <f t="shared" si="0"/>
        <v>-36.54810047002621</v>
      </c>
    </row>
    <row r="21" spans="1:5" ht="15">
      <c r="A21" s="127"/>
      <c r="B21" s="128" t="s">
        <v>49</v>
      </c>
      <c r="C21" s="140">
        <v>50.98</v>
      </c>
      <c r="D21" s="140">
        <v>36.33</v>
      </c>
      <c r="E21" s="138">
        <f>D21/C21*100-100</f>
        <v>-28.73675951353472</v>
      </c>
    </row>
    <row r="22" spans="3:5" ht="15">
      <c r="C22" s="129"/>
      <c r="D22" s="129"/>
      <c r="E22" s="130"/>
    </row>
    <row r="23" spans="2:5" ht="15">
      <c r="B23" s="116" t="s">
        <v>106</v>
      </c>
      <c r="C23" s="131"/>
      <c r="D23" s="131"/>
      <c r="E23" s="118" t="s">
        <v>48</v>
      </c>
    </row>
    <row r="24" spans="1:5" ht="15">
      <c r="A24" s="119" t="s">
        <v>120</v>
      </c>
      <c r="B24" s="120" t="s">
        <v>117</v>
      </c>
      <c r="C24" s="121" t="s">
        <v>90</v>
      </c>
      <c r="D24" s="121" t="s">
        <v>4</v>
      </c>
      <c r="E24" s="132" t="s">
        <v>91</v>
      </c>
    </row>
    <row r="25" spans="1:5" ht="15">
      <c r="A25" s="122"/>
      <c r="B25" s="123"/>
      <c r="C25" s="141" t="s">
        <v>130</v>
      </c>
      <c r="D25" s="141" t="s">
        <v>130</v>
      </c>
      <c r="E25" s="133"/>
    </row>
    <row r="26" spans="1:5" ht="15">
      <c r="A26" s="124">
        <v>1</v>
      </c>
      <c r="B26" s="194" t="s">
        <v>92</v>
      </c>
      <c r="C26" s="139">
        <v>285.4778193253</v>
      </c>
      <c r="D26" s="139">
        <v>202.19848716</v>
      </c>
      <c r="E26" s="125">
        <f aca="true" t="shared" si="1" ref="E26:E41">+D26/C26*100-100</f>
        <v>-29.17190987451245</v>
      </c>
    </row>
    <row r="27" spans="1:5" ht="15">
      <c r="A27" s="124">
        <v>2</v>
      </c>
      <c r="B27" s="195" t="s">
        <v>99</v>
      </c>
      <c r="C27" s="139">
        <v>63.928763912</v>
      </c>
      <c r="D27" s="139">
        <v>55.30221209</v>
      </c>
      <c r="E27" s="125">
        <f t="shared" si="1"/>
        <v>-13.494006913499419</v>
      </c>
    </row>
    <row r="28" spans="1:5" ht="15">
      <c r="A28" s="124">
        <v>3</v>
      </c>
      <c r="B28" s="195" t="s">
        <v>107</v>
      </c>
      <c r="C28" s="139">
        <v>19.720043462</v>
      </c>
      <c r="D28" s="139">
        <v>10.454174165</v>
      </c>
      <c r="E28" s="125">
        <f t="shared" si="1"/>
        <v>-46.987063263096175</v>
      </c>
    </row>
    <row r="29" spans="1:5" ht="15">
      <c r="A29" s="124">
        <v>4</v>
      </c>
      <c r="B29" s="195" t="s">
        <v>105</v>
      </c>
      <c r="C29" s="139">
        <v>1.985745463</v>
      </c>
      <c r="D29" s="139">
        <v>8.286244599</v>
      </c>
      <c r="E29" s="125">
        <f t="shared" si="1"/>
        <v>317.2863417490281</v>
      </c>
    </row>
    <row r="30" spans="1:5" ht="15">
      <c r="A30" s="124">
        <v>5</v>
      </c>
      <c r="B30" s="195" t="s">
        <v>108</v>
      </c>
      <c r="C30" s="139">
        <v>8.580726521</v>
      </c>
      <c r="D30" s="139">
        <v>5.514206972</v>
      </c>
      <c r="E30" s="125">
        <f t="shared" si="1"/>
        <v>-35.73729498889364</v>
      </c>
    </row>
    <row r="31" spans="1:5" ht="15">
      <c r="A31" s="124">
        <v>6</v>
      </c>
      <c r="B31" s="195" t="s">
        <v>109</v>
      </c>
      <c r="C31" s="139">
        <v>6.17864449</v>
      </c>
      <c r="D31" s="139">
        <v>5.000965097</v>
      </c>
      <c r="E31" s="125">
        <f t="shared" si="1"/>
        <v>-19.060481549084884</v>
      </c>
    </row>
    <row r="32" spans="1:5" ht="15">
      <c r="A32" s="124">
        <v>7</v>
      </c>
      <c r="B32" s="195" t="s">
        <v>100</v>
      </c>
      <c r="C32" s="139">
        <v>2.254526657</v>
      </c>
      <c r="D32" s="139">
        <v>4.756527505</v>
      </c>
      <c r="E32" s="125">
        <f t="shared" si="1"/>
        <v>110.97676934675516</v>
      </c>
    </row>
    <row r="33" spans="1:5" ht="15">
      <c r="A33" s="124">
        <v>8</v>
      </c>
      <c r="B33" s="195" t="s">
        <v>110</v>
      </c>
      <c r="C33" s="139">
        <v>5.913581703</v>
      </c>
      <c r="D33" s="139">
        <v>4.592828751</v>
      </c>
      <c r="E33" s="125">
        <f t="shared" si="1"/>
        <v>-22.334230223452792</v>
      </c>
    </row>
    <row r="34" spans="1:5" ht="15">
      <c r="A34" s="124">
        <v>9</v>
      </c>
      <c r="B34" s="195" t="s">
        <v>93</v>
      </c>
      <c r="C34" s="139">
        <v>3.719494518</v>
      </c>
      <c r="D34" s="139">
        <v>4.02099655</v>
      </c>
      <c r="E34" s="125">
        <f t="shared" si="1"/>
        <v>8.10599479420982</v>
      </c>
    </row>
    <row r="35" spans="1:5" ht="15">
      <c r="A35" s="124">
        <v>10</v>
      </c>
      <c r="B35" s="195" t="s">
        <v>96</v>
      </c>
      <c r="C35" s="139">
        <v>3.379100194</v>
      </c>
      <c r="D35" s="139">
        <v>3.264022883</v>
      </c>
      <c r="E35" s="125">
        <f t="shared" si="1"/>
        <v>-3.405560782255975</v>
      </c>
    </row>
    <row r="36" spans="1:5" ht="15">
      <c r="A36" s="124">
        <v>11</v>
      </c>
      <c r="B36" s="195" t="s">
        <v>111</v>
      </c>
      <c r="C36" s="139">
        <v>4.736715754</v>
      </c>
      <c r="D36" s="139">
        <v>3.172391803</v>
      </c>
      <c r="E36" s="125">
        <f t="shared" si="1"/>
        <v>-33.0254976705955</v>
      </c>
    </row>
    <row r="37" spans="1:5" ht="15">
      <c r="A37" s="124">
        <v>12</v>
      </c>
      <c r="B37" s="195" t="s">
        <v>119</v>
      </c>
      <c r="C37" s="139">
        <v>3.173473217</v>
      </c>
      <c r="D37" s="139">
        <v>2.92827179</v>
      </c>
      <c r="E37" s="125">
        <f t="shared" si="1"/>
        <v>-7.7265951288474355</v>
      </c>
    </row>
    <row r="38" spans="1:5" ht="15">
      <c r="A38" s="124">
        <v>13</v>
      </c>
      <c r="B38" s="195" t="s">
        <v>101</v>
      </c>
      <c r="C38" s="139">
        <v>0.536427864</v>
      </c>
      <c r="D38" s="139">
        <v>2.826320353</v>
      </c>
      <c r="E38" s="125">
        <f t="shared" si="1"/>
        <v>426.8779909986182</v>
      </c>
    </row>
    <row r="39" spans="1:5" ht="15">
      <c r="A39" s="124">
        <v>14</v>
      </c>
      <c r="B39" s="195" t="s">
        <v>104</v>
      </c>
      <c r="C39" s="139">
        <v>1.939807064</v>
      </c>
      <c r="D39" s="139">
        <v>2.819193086</v>
      </c>
      <c r="E39" s="125">
        <f t="shared" si="1"/>
        <v>45.33368489681919</v>
      </c>
    </row>
    <row r="40" spans="1:5" ht="15">
      <c r="A40" s="124">
        <v>15</v>
      </c>
      <c r="B40" s="123" t="s">
        <v>45</v>
      </c>
      <c r="C40" s="142">
        <f>+C41-SUM(C26:C39)</f>
        <v>39.00512985570009</v>
      </c>
      <c r="D40" s="142">
        <f>+D41-SUM(D26:D39)</f>
        <v>26.463157196000054</v>
      </c>
      <c r="E40" s="125">
        <f t="shared" si="1"/>
        <v>-32.15467479815912</v>
      </c>
    </row>
    <row r="41" spans="1:5" s="134" customFormat="1" ht="15">
      <c r="A41" s="127"/>
      <c r="B41" s="128" t="s">
        <v>50</v>
      </c>
      <c r="C41" s="143">
        <v>450.53</v>
      </c>
      <c r="D41" s="143">
        <v>341.6</v>
      </c>
      <c r="E41" s="144">
        <f t="shared" si="1"/>
        <v>-24.178190131622742</v>
      </c>
    </row>
    <row r="42" spans="3:5" ht="15">
      <c r="C42" s="135"/>
      <c r="D42" s="135"/>
      <c r="E42" s="130"/>
    </row>
    <row r="43" spans="3:4" ht="15">
      <c r="C43" s="136"/>
      <c r="D43" s="136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57421875" style="92" bestFit="1" customWidth="1"/>
    <col min="2" max="2" width="34.8515625" style="92" bestFit="1" customWidth="1"/>
    <col min="3" max="3" width="15.421875" style="92" customWidth="1"/>
    <col min="4" max="4" width="12.8515625" style="92" customWidth="1"/>
    <col min="5" max="5" width="15.28125" style="92" customWidth="1"/>
    <col min="6" max="6" width="14.421875" style="92" customWidth="1"/>
    <col min="7" max="7" width="11.28125" style="92" bestFit="1" customWidth="1"/>
    <col min="8" max="8" width="10.140625" style="92" bestFit="1" customWidth="1"/>
    <col min="9" max="16384" width="9.140625" style="92" customWidth="1"/>
  </cols>
  <sheetData>
    <row r="1" spans="1:7" ht="18.75">
      <c r="A1" s="186" t="s">
        <v>112</v>
      </c>
      <c r="B1" s="186"/>
      <c r="C1" s="186"/>
      <c r="D1" s="186"/>
      <c r="E1" s="186"/>
      <c r="F1" s="186"/>
      <c r="G1" s="186"/>
    </row>
    <row r="2" spans="1:7" ht="18.75">
      <c r="A2" s="186" t="s">
        <v>133</v>
      </c>
      <c r="B2" s="186"/>
      <c r="C2" s="186"/>
      <c r="D2" s="186"/>
      <c r="E2" s="186"/>
      <c r="F2" s="186"/>
      <c r="G2" s="186"/>
    </row>
    <row r="3" spans="1:6" ht="15.75">
      <c r="A3" s="93"/>
      <c r="B3" s="94"/>
      <c r="C3" s="96" t="s">
        <v>87</v>
      </c>
      <c r="D3" s="94"/>
      <c r="E3" s="94"/>
      <c r="F3" s="94"/>
    </row>
    <row r="4" ht="15.75">
      <c r="G4" s="95" t="s">
        <v>2</v>
      </c>
    </row>
    <row r="5" spans="1:7" ht="15.75">
      <c r="A5" s="78"/>
      <c r="B5" s="79"/>
      <c r="C5" s="191" t="s">
        <v>90</v>
      </c>
      <c r="D5" s="192"/>
      <c r="E5" s="191" t="s">
        <v>4</v>
      </c>
      <c r="F5" s="192"/>
      <c r="G5" s="26" t="s">
        <v>5</v>
      </c>
    </row>
    <row r="6" spans="1:7" ht="15.75">
      <c r="A6" s="80" t="s">
        <v>6</v>
      </c>
      <c r="B6" s="81" t="s">
        <v>7</v>
      </c>
      <c r="C6" s="189" t="s">
        <v>134</v>
      </c>
      <c r="D6" s="190"/>
      <c r="E6" s="189" t="s">
        <v>134</v>
      </c>
      <c r="F6" s="190"/>
      <c r="G6" s="82" t="s">
        <v>10</v>
      </c>
    </row>
    <row r="7" spans="1:7" ht="15.75">
      <c r="A7" s="83"/>
      <c r="B7" s="84"/>
      <c r="C7" s="85" t="s">
        <v>113</v>
      </c>
      <c r="D7" s="86" t="s">
        <v>12</v>
      </c>
      <c r="E7" s="85" t="s">
        <v>113</v>
      </c>
      <c r="F7" s="86" t="s">
        <v>12</v>
      </c>
      <c r="G7" s="44"/>
    </row>
    <row r="8" spans="1:8" ht="15.75">
      <c r="A8" s="87">
        <v>1</v>
      </c>
      <c r="B8" s="13" t="s">
        <v>19</v>
      </c>
      <c r="C8" s="160">
        <v>7942287.5</v>
      </c>
      <c r="D8" s="161">
        <v>984833.148</v>
      </c>
      <c r="E8" s="160">
        <v>2953550</v>
      </c>
      <c r="F8" s="161">
        <v>483017.591</v>
      </c>
      <c r="G8" s="169">
        <f aca="true" t="shared" si="0" ref="G8:G20">F8*100/D8-100</f>
        <v>-50.95437313610813</v>
      </c>
      <c r="H8" s="99"/>
    </row>
    <row r="9" spans="1:8" ht="15.75">
      <c r="A9" s="88">
        <v>2</v>
      </c>
      <c r="B9" s="13" t="s">
        <v>21</v>
      </c>
      <c r="C9" s="158">
        <v>1632879</v>
      </c>
      <c r="D9" s="11">
        <v>1785539.217</v>
      </c>
      <c r="E9" s="158">
        <v>1971503</v>
      </c>
      <c r="F9" s="11">
        <v>2716160.96</v>
      </c>
      <c r="G9" s="170">
        <f t="shared" si="0"/>
        <v>52.11992736645672</v>
      </c>
      <c r="H9" s="99"/>
    </row>
    <row r="10" spans="1:8" ht="15.75">
      <c r="A10" s="88">
        <v>3</v>
      </c>
      <c r="B10" s="13" t="s">
        <v>22</v>
      </c>
      <c r="C10" s="158">
        <v>7297500.93</v>
      </c>
      <c r="D10" s="11">
        <v>1257311.7455199999</v>
      </c>
      <c r="E10" s="158">
        <v>9251507.219973145</v>
      </c>
      <c r="F10" s="11">
        <v>1401002.416</v>
      </c>
      <c r="G10" s="170">
        <f t="shared" si="0"/>
        <v>11.428404370832652</v>
      </c>
      <c r="H10" s="99"/>
    </row>
    <row r="11" spans="1:8" ht="15.75">
      <c r="A11" s="88">
        <v>4</v>
      </c>
      <c r="B11" s="13" t="s">
        <v>23</v>
      </c>
      <c r="C11" s="158">
        <v>15403717</v>
      </c>
      <c r="D11" s="11">
        <v>224262.935</v>
      </c>
      <c r="E11" s="158">
        <v>16096956</v>
      </c>
      <c r="F11" s="11">
        <v>264971.282</v>
      </c>
      <c r="G11" s="170">
        <f t="shared" si="0"/>
        <v>18.152061998118413</v>
      </c>
      <c r="H11" s="99"/>
    </row>
    <row r="12" spans="1:8" ht="15.75">
      <c r="A12" s="88">
        <v>5</v>
      </c>
      <c r="B12" s="13" t="s">
        <v>25</v>
      </c>
      <c r="C12" s="158"/>
      <c r="D12" s="11">
        <v>534731.594</v>
      </c>
      <c r="E12" s="158"/>
      <c r="F12" s="11">
        <v>251295.224</v>
      </c>
      <c r="G12" s="170">
        <f t="shared" si="0"/>
        <v>-53.005353186593275</v>
      </c>
      <c r="H12" s="99"/>
    </row>
    <row r="13" spans="1:8" ht="15.75">
      <c r="A13" s="88">
        <v>6</v>
      </c>
      <c r="B13" s="13" t="s">
        <v>26</v>
      </c>
      <c r="C13" s="158">
        <v>2567077.5719999997</v>
      </c>
      <c r="D13" s="11">
        <v>1297031.4875</v>
      </c>
      <c r="E13" s="158">
        <v>1733461.62</v>
      </c>
      <c r="F13" s="11">
        <v>285464.7</v>
      </c>
      <c r="G13" s="170">
        <f t="shared" si="0"/>
        <v>-77.9909198233709</v>
      </c>
      <c r="H13" s="99"/>
    </row>
    <row r="14" spans="1:8" ht="15.75">
      <c r="A14" s="88">
        <v>7</v>
      </c>
      <c r="B14" s="13" t="s">
        <v>27</v>
      </c>
      <c r="C14" s="158">
        <v>18598.2</v>
      </c>
      <c r="D14" s="11">
        <v>115101.23</v>
      </c>
      <c r="E14" s="158">
        <v>13174.100003051757</v>
      </c>
      <c r="F14" s="11">
        <v>113519.484</v>
      </c>
      <c r="G14" s="170">
        <f t="shared" si="0"/>
        <v>-1.3742216308201023</v>
      </c>
      <c r="H14" s="99"/>
    </row>
    <row r="15" spans="1:8" ht="15.75">
      <c r="A15" s="88">
        <v>8</v>
      </c>
      <c r="B15" s="13" t="s">
        <v>33</v>
      </c>
      <c r="C15" s="158"/>
      <c r="D15" s="11">
        <v>1744138.2845899998</v>
      </c>
      <c r="E15" s="158"/>
      <c r="F15" s="11">
        <v>1720701.922</v>
      </c>
      <c r="G15" s="170">
        <f t="shared" si="0"/>
        <v>-1.3437215842956647</v>
      </c>
      <c r="H15" s="99"/>
    </row>
    <row r="16" spans="1:8" ht="15.75">
      <c r="A16" s="88">
        <v>9</v>
      </c>
      <c r="B16" s="13" t="s">
        <v>39</v>
      </c>
      <c r="C16" s="158"/>
      <c r="D16" s="11">
        <v>365309.29078</v>
      </c>
      <c r="E16" s="158"/>
      <c r="F16" s="11">
        <v>404353.674</v>
      </c>
      <c r="G16" s="170">
        <f t="shared" si="0"/>
        <v>10.68803455193634</v>
      </c>
      <c r="H16" s="99"/>
    </row>
    <row r="17" spans="1:8" ht="15.75">
      <c r="A17" s="88">
        <v>10</v>
      </c>
      <c r="B17" s="13" t="s">
        <v>40</v>
      </c>
      <c r="C17" s="158"/>
      <c r="D17" s="11">
        <v>146897.60188</v>
      </c>
      <c r="E17" s="158"/>
      <c r="F17" s="11">
        <v>52362.705</v>
      </c>
      <c r="G17" s="170">
        <f t="shared" si="0"/>
        <v>-64.35428194207358</v>
      </c>
      <c r="H17" s="99"/>
    </row>
    <row r="18" spans="1:8" ht="15.75">
      <c r="A18" s="88">
        <v>11</v>
      </c>
      <c r="B18" s="13" t="s">
        <v>42</v>
      </c>
      <c r="C18" s="158"/>
      <c r="D18" s="11">
        <v>6924475.256</v>
      </c>
      <c r="E18" s="158"/>
      <c r="F18" s="11">
        <v>2832638.988</v>
      </c>
      <c r="G18" s="170">
        <f t="shared" si="0"/>
        <v>-59.09236608874381</v>
      </c>
      <c r="H18" s="99"/>
    </row>
    <row r="19" spans="1:8" ht="15.75">
      <c r="A19" s="88">
        <v>12</v>
      </c>
      <c r="B19" s="89" t="s">
        <v>114</v>
      </c>
      <c r="C19" s="75">
        <v>2980</v>
      </c>
      <c r="D19" s="76">
        <v>522</v>
      </c>
      <c r="E19" s="168" t="s">
        <v>135</v>
      </c>
      <c r="F19" s="166" t="s">
        <v>135</v>
      </c>
      <c r="G19" s="171" t="s">
        <v>115</v>
      </c>
      <c r="H19" s="99"/>
    </row>
    <row r="20" spans="1:8" ht="15.75">
      <c r="A20" s="90">
        <v>13</v>
      </c>
      <c r="B20" s="91" t="s">
        <v>116</v>
      </c>
      <c r="C20" s="77"/>
      <c r="D20" s="167">
        <v>352481</v>
      </c>
      <c r="E20" s="77"/>
      <c r="F20" s="167">
        <v>412786</v>
      </c>
      <c r="G20" s="172">
        <f t="shared" si="0"/>
        <v>17.1087235907751</v>
      </c>
      <c r="H20" s="99"/>
    </row>
    <row r="25" ht="15.75">
      <c r="D25" s="111"/>
    </row>
  </sheetData>
  <sheetProtection/>
  <mergeCells count="6">
    <mergeCell ref="C6:D6"/>
    <mergeCell ref="E6:F6"/>
    <mergeCell ref="A1:G1"/>
    <mergeCell ref="A2:G2"/>
    <mergeCell ref="C5:D5"/>
    <mergeCell ref="E5:F5"/>
  </mergeCells>
  <printOptions/>
  <pageMargins left="1.03" right="0.7" top="1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2016-03-21T08:06:23Z</dcterms:modified>
  <cp:category/>
  <cp:version/>
  <cp:contentType/>
  <cp:contentStatus/>
</cp:coreProperties>
</file>